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kaurinovic\Desktop\nove sprance\"/>
    </mc:Choice>
  </mc:AlternateContent>
  <bookViews>
    <workbookView xWindow="0" yWindow="0" windowWidth="28800" windowHeight="13200"/>
  </bookViews>
  <sheets>
    <sheet name="Izračun" sheetId="1" r:id="rId1"/>
    <sheet name="Vrsta_Spremnika" sheetId="2" state="hidden" r:id="rId2"/>
  </sheets>
  <definedNames>
    <definedName name="_xlnm.Print_Area" localSheetId="0">Izračun!$A$1:$V$86</definedName>
    <definedName name="_xlnm.Print_Titles" localSheetId="0">Izračun!$7:$9</definedName>
    <definedName name="Vrsta_spremnika">Vrsta_Spremnika!$A$1:$A$2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" i="1" l="1"/>
  <c r="R70" i="1" l="1"/>
  <c r="U70" i="1" l="1"/>
  <c r="U55" i="1"/>
  <c r="U40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U10" i="1" l="1"/>
  <c r="U2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P70" i="1" s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P55" i="1" s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P40" i="1" s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P26" i="1" s="1"/>
  <c r="L25" i="1"/>
  <c r="P25" i="1" s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P11" i="1" s="1"/>
  <c r="L10" i="1"/>
  <c r="P10" i="1" s="1"/>
  <c r="R39" i="1" l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56" i="1" l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55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10" i="1"/>
  <c r="S84" i="1" l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R43" i="1" l="1"/>
  <c r="S43" i="1" s="1"/>
  <c r="R47" i="1"/>
  <c r="S47" i="1" s="1"/>
  <c r="R51" i="1"/>
  <c r="S51" i="1" s="1"/>
  <c r="R40" i="1"/>
  <c r="S40" i="1" s="1"/>
  <c r="R44" i="1"/>
  <c r="S44" i="1" s="1"/>
  <c r="R48" i="1"/>
  <c r="S48" i="1" s="1"/>
  <c r="R52" i="1"/>
  <c r="S52" i="1" s="1"/>
  <c r="R41" i="1"/>
  <c r="S41" i="1" s="1"/>
  <c r="R45" i="1"/>
  <c r="S45" i="1" s="1"/>
  <c r="R49" i="1"/>
  <c r="S49" i="1" s="1"/>
  <c r="R53" i="1"/>
  <c r="S53" i="1" s="1"/>
  <c r="R42" i="1"/>
  <c r="S42" i="1" s="1"/>
  <c r="R46" i="1"/>
  <c r="S46" i="1" s="1"/>
  <c r="R50" i="1"/>
  <c r="S50" i="1" s="1"/>
  <c r="R54" i="1"/>
  <c r="S54" i="1" s="1"/>
  <c r="S21" i="1"/>
  <c r="S11" i="1"/>
  <c r="S12" i="1"/>
  <c r="S13" i="1"/>
  <c r="S14" i="1"/>
  <c r="S15" i="1"/>
  <c r="S16" i="1"/>
  <c r="S17" i="1"/>
  <c r="S18" i="1"/>
  <c r="S19" i="1"/>
  <c r="S20" i="1"/>
  <c r="S22" i="1"/>
  <c r="S23" i="1"/>
  <c r="S24" i="1"/>
  <c r="S10" i="1"/>
  <c r="T25" i="1" l="1"/>
  <c r="V25" i="1" s="1"/>
  <c r="T70" i="1" l="1"/>
  <c r="V70" i="1" s="1"/>
  <c r="T40" i="1" l="1"/>
  <c r="V40" i="1" s="1"/>
  <c r="T55" i="1"/>
  <c r="V55" i="1" s="1"/>
  <c r="T10" i="1" l="1"/>
  <c r="V10" i="1" s="1"/>
  <c r="V85" i="1" l="1"/>
  <c r="V86" i="1" s="1"/>
</calcChain>
</file>

<file path=xl/sharedStrings.xml><?xml version="1.0" encoding="utf-8"?>
<sst xmlns="http://schemas.openxmlformats.org/spreadsheetml/2006/main" count="54" uniqueCount="43">
  <si>
    <t>PODACI O LIJEKU KOJEMU SE ODREĐUJE CIJENA:</t>
  </si>
  <si>
    <t>DATUM PRISTUPA IZVORU</t>
  </si>
  <si>
    <t>USPOREDNA DRŽAVA</t>
  </si>
  <si>
    <t>ITALIJA</t>
  </si>
  <si>
    <t>SLOVENIJA</t>
  </si>
  <si>
    <t>ČEŠKA</t>
  </si>
  <si>
    <t>ŠPANJOLSKA</t>
  </si>
  <si>
    <t>FRANCUSKA</t>
  </si>
  <si>
    <t>TEČAJ HNB
(A)</t>
  </si>
  <si>
    <t>NAZIV LIJEKA</t>
  </si>
  <si>
    <t>JAČINA</t>
  </si>
  <si>
    <t>BROJ JED. OBLIKA U PAK. (B)</t>
  </si>
  <si>
    <t>PODACI O USPOREDNOM LIJEKU</t>
  </si>
  <si>
    <t>IZRAČUN USPOREDNE CIJENE LIJEKA NA VELIKO</t>
  </si>
  <si>
    <t>FARMACEUTSKI OBLIK</t>
  </si>
  <si>
    <t>OPIS PAKIRANJA</t>
  </si>
  <si>
    <t>SPREMNIK</t>
  </si>
  <si>
    <t>Jednodozni</t>
  </si>
  <si>
    <t>Višedozni</t>
  </si>
  <si>
    <t>VRSTA SPREMNIKA</t>
  </si>
  <si>
    <t>CIJENA NA VELIKO ZA ORIG.PAK. (C)</t>
  </si>
  <si>
    <t>BROJ ODOBRENJA PAKIRANJA</t>
  </si>
  <si>
    <t>BROJ JED. OBLIKA U PAK.</t>
  </si>
  <si>
    <t>NACIONALNI/EU IDENTIFIKATOR PAKIRANJA</t>
  </si>
  <si>
    <t>ATK</t>
  </si>
  <si>
    <t>KLASA</t>
  </si>
  <si>
    <t>Datum ispunjavanja tablice:</t>
  </si>
  <si>
    <t>Prijedlog izračuna najviše dozvoljene cijene lijeka na veliko na temelju usporednih cijena lijeka na veliko</t>
  </si>
  <si>
    <t>PROSJEČNA USPOREDNA CIJENA LIJEKA NA VELIKO:</t>
  </si>
  <si>
    <t xml:space="preserve">DJELATNA TVAR </t>
  </si>
  <si>
    <t>CIJENA IZ IZVORA</t>
  </si>
  <si>
    <t>KOLIČINA FARMAC. OBLIKA U SPREMNIKU</t>
  </si>
  <si>
    <t>BROJ SPREMNIKA U PAKIRANJU</t>
  </si>
  <si>
    <t>JEDINIČNI OBLIK</t>
  </si>
  <si>
    <t>PODACI O CIJENAMA</t>
  </si>
  <si>
    <t>CIJENA U STRANOJ VALUTI</t>
  </si>
  <si>
    <t xml:space="preserve"> </t>
  </si>
  <si>
    <t xml:space="preserve">PRIJEDLOG NAJVIŠE DOZVOLJENE CIJENE LIJEKA NA VELIKO EUR: </t>
  </si>
  <si>
    <t>CIJENA U EURIMA</t>
  </si>
  <si>
    <t>CIJENA NA VELIKO ZA JED.OBLIK U EURIMA (D) [C/B*A]</t>
  </si>
  <si>
    <r>
      <t>PROSJEČNA CIJENA NA VELIKO ZA JED.OBLIK U EURIMA (E) [(D</t>
    </r>
    <r>
      <rPr>
        <b/>
        <vertAlign val="subscript"/>
        <sz val="11"/>
        <color theme="1"/>
        <rFont val="Calibri"/>
        <family val="2"/>
        <charset val="238"/>
      </rPr>
      <t>1</t>
    </r>
    <r>
      <rPr>
        <b/>
        <sz val="11"/>
        <color theme="1"/>
        <rFont val="Calibri"/>
        <family val="2"/>
        <charset val="238"/>
      </rPr>
      <t>+…+D</t>
    </r>
    <r>
      <rPr>
        <b/>
        <vertAlign val="subscript"/>
        <sz val="11"/>
        <color theme="1"/>
        <rFont val="Calibri"/>
        <family val="2"/>
        <charset val="238"/>
      </rPr>
      <t>x</t>
    </r>
    <r>
      <rPr>
        <b/>
        <sz val="11"/>
        <color theme="1"/>
        <rFont val="Calibri"/>
        <family val="2"/>
        <charset val="238"/>
      </rPr>
      <t>)/X]</t>
    </r>
  </si>
  <si>
    <t>USPOREDNA CIJENA NA VELIKO ZA HRV.PAK. U EURIMA [E*F]</t>
  </si>
  <si>
    <t>BROJ JED.OBLIKA U HRV.PAK. (F)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</si>
</sst>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[$€-410]_-;\-* #,##0.00\ [$€-410]_-;_-* &quot;-&quot;??\ [$€-410]_-;_-@_-"/>
    <numFmt numFmtId="165" formatCode="_-* #,##0.00\ [$€-424]_-;\-* #,##0.00\ [$€-424]_-;_-* &quot;-&quot;??\ [$€-424]_-;_-@_-"/>
    <numFmt numFmtId="166" formatCode="_-* #,##0.00\ [$Kč-405]_-;\-* #,##0.00\ [$Kč-405]_-;_-* &quot;-&quot;??\ [$Kč-405]_-;_-@_-"/>
    <numFmt numFmtId="167" formatCode="_-* #,##0.00\ [$€-1]_-;\-* #,##0.00\ [$€-1]_-;_-* &quot;-&quot;??\ [$€-1]_-;_-@_-"/>
    <numFmt numFmtId="168" formatCode="d/m/yyyy/;@"/>
    <numFmt numFmtId="169" formatCode="0.000000"/>
    <numFmt numFmtId="170" formatCode="_-* #,##0.00\ [$EUR]_-;\-* #,##0.00\ [$EUR]_-;_-* &quot;-&quot;??\ [$EUR]_-;_-@_-"/>
  </numFmts>
  <fonts count="7" x14ac:knownFonts="1"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vertAlign val="subscript"/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1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0" fillId="3" borderId="0" xfId="0" applyFill="1" applyAlignment="1">
      <alignment horizontal="centerContinuous" vertical="center"/>
    </xf>
    <xf numFmtId="0" fontId="0" fillId="3" borderId="0" xfId="0" applyFill="1" applyAlignment="1">
      <alignment horizontal="centerContinuous" vertical="center" wrapText="1"/>
    </xf>
    <xf numFmtId="0" fontId="0" fillId="3" borderId="0" xfId="0" applyFill="1" applyAlignment="1">
      <alignment vertical="center" wrapText="1"/>
    </xf>
    <xf numFmtId="0" fontId="1" fillId="3" borderId="0" xfId="0" applyFont="1" applyFill="1" applyAlignment="1">
      <alignment vertical="center"/>
    </xf>
    <xf numFmtId="0" fontId="1" fillId="2" borderId="30" xfId="0" applyFont="1" applyFill="1" applyBorder="1" applyAlignment="1">
      <alignment horizontal="center" vertical="center" wrapText="1"/>
    </xf>
    <xf numFmtId="0" fontId="1" fillId="4" borderId="48" xfId="0" applyFont="1" applyFill="1" applyBorder="1" applyAlignment="1">
      <alignment vertical="center" wrapText="1"/>
    </xf>
    <xf numFmtId="0" fontId="1" fillId="4" borderId="49" xfId="0" applyFont="1" applyFill="1" applyBorder="1" applyAlignment="1">
      <alignment vertical="center" wrapText="1"/>
    </xf>
    <xf numFmtId="0" fontId="1" fillId="4" borderId="49" xfId="0" applyFont="1" applyFill="1" applyBorder="1" applyAlignment="1">
      <alignment horizontal="center" vertical="center" wrapText="1"/>
    </xf>
    <xf numFmtId="0" fontId="1" fillId="4" borderId="5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Continuous" vertical="center"/>
    </xf>
    <xf numFmtId="0" fontId="1" fillId="3" borderId="0" xfId="0" applyFont="1" applyFill="1" applyAlignment="1">
      <alignment horizontal="right" vertical="center"/>
    </xf>
    <xf numFmtId="0" fontId="0" fillId="0" borderId="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47" xfId="0" applyBorder="1" applyAlignment="1" applyProtection="1">
      <alignment vertical="center" wrapText="1"/>
      <protection locked="0"/>
    </xf>
    <xf numFmtId="168" fontId="0" fillId="0" borderId="34" xfId="0" applyNumberFormat="1" applyBorder="1" applyAlignment="1" applyProtection="1">
      <alignment vertical="center" wrapText="1"/>
      <protection locked="0"/>
    </xf>
    <xf numFmtId="0" fontId="1" fillId="6" borderId="35" xfId="0" applyFont="1" applyFill="1" applyBorder="1" applyAlignment="1">
      <alignment vertical="center"/>
    </xf>
    <xf numFmtId="0" fontId="1" fillId="6" borderId="0" xfId="0" applyFont="1" applyFill="1" applyAlignment="1">
      <alignment vertical="center"/>
    </xf>
    <xf numFmtId="0" fontId="1" fillId="6" borderId="27" xfId="0" applyFont="1" applyFill="1" applyBorder="1" applyAlignment="1">
      <alignment vertical="center" wrapText="1"/>
    </xf>
    <xf numFmtId="0" fontId="1" fillId="6" borderId="33" xfId="0" applyFont="1" applyFill="1" applyBorder="1" applyAlignment="1">
      <alignment vertical="center" wrapText="1"/>
    </xf>
    <xf numFmtId="0" fontId="1" fillId="6" borderId="2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Continuous" vertical="center" wrapText="1"/>
    </xf>
    <xf numFmtId="0" fontId="1" fillId="6" borderId="52" xfId="0" applyFont="1" applyFill="1" applyBorder="1" applyAlignment="1">
      <alignment horizontal="centerContinuous" vertical="center" wrapText="1"/>
    </xf>
    <xf numFmtId="0" fontId="1" fillId="6" borderId="11" xfId="0" applyFont="1" applyFill="1" applyBorder="1" applyAlignment="1">
      <alignment horizontal="centerContinuous" vertical="center" wrapText="1"/>
    </xf>
    <xf numFmtId="0" fontId="1" fillId="6" borderId="53" xfId="0" applyFont="1" applyFill="1" applyBorder="1" applyAlignment="1">
      <alignment horizontal="centerContinuous" vertical="center" wrapText="1"/>
    </xf>
    <xf numFmtId="0" fontId="1" fillId="6" borderId="12" xfId="0" applyFont="1" applyFill="1" applyBorder="1" applyAlignment="1">
      <alignment horizontal="centerContinuous" vertical="center" wrapText="1"/>
    </xf>
    <xf numFmtId="164" fontId="0" fillId="5" borderId="3" xfId="0" applyNumberFormat="1" applyFill="1" applyBorder="1" applyAlignment="1">
      <alignment vertical="center"/>
    </xf>
    <xf numFmtId="166" fontId="0" fillId="5" borderId="1" xfId="0" applyNumberFormat="1" applyFill="1" applyBorder="1" applyAlignment="1">
      <alignment vertical="center"/>
    </xf>
    <xf numFmtId="166" fontId="0" fillId="5" borderId="9" xfId="0" applyNumberFormat="1" applyFill="1" applyBorder="1" applyAlignment="1">
      <alignment vertical="center"/>
    </xf>
    <xf numFmtId="167" fontId="0" fillId="5" borderId="1" xfId="0" applyNumberFormat="1" applyFill="1" applyBorder="1" applyAlignment="1">
      <alignment vertical="center"/>
    </xf>
    <xf numFmtId="167" fontId="0" fillId="5" borderId="9" xfId="0" applyNumberForma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0" fillId="5" borderId="5" xfId="0" applyFill="1" applyBorder="1" applyAlignment="1">
      <alignment vertical="center" wrapText="1"/>
    </xf>
    <xf numFmtId="0" fontId="0" fillId="0" borderId="38" xfId="0" applyBorder="1" applyAlignment="1" applyProtection="1">
      <alignment vertical="center" wrapText="1"/>
      <protection locked="0"/>
    </xf>
    <xf numFmtId="0" fontId="0" fillId="0" borderId="26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39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0" fillId="0" borderId="40" xfId="0" applyBorder="1" applyAlignment="1" applyProtection="1">
      <alignment vertical="center" wrapText="1"/>
      <protection locked="0"/>
    </xf>
    <xf numFmtId="167" fontId="0" fillId="0" borderId="7" xfId="0" applyNumberFormat="1" applyBorder="1" applyAlignment="1" applyProtection="1">
      <alignment vertical="center"/>
      <protection locked="0"/>
    </xf>
    <xf numFmtId="167" fontId="0" fillId="0" borderId="3" xfId="0" applyNumberFormat="1" applyBorder="1" applyAlignment="1" applyProtection="1">
      <alignment vertical="center"/>
      <protection locked="0"/>
    </xf>
    <xf numFmtId="167" fontId="0" fillId="0" borderId="1" xfId="0" applyNumberFormat="1" applyBorder="1" applyAlignment="1" applyProtection="1">
      <alignment vertical="center"/>
      <protection locked="0"/>
    </xf>
    <xf numFmtId="167" fontId="0" fillId="0" borderId="9" xfId="0" applyNumberFormat="1" applyBorder="1" applyAlignment="1" applyProtection="1">
      <alignment vertical="center"/>
      <protection locked="0"/>
    </xf>
    <xf numFmtId="0" fontId="1" fillId="2" borderId="27" xfId="0" applyFont="1" applyFill="1" applyBorder="1" applyAlignment="1">
      <alignment horizontal="center" vertical="center" wrapText="1"/>
    </xf>
    <xf numFmtId="164" fontId="0" fillId="0" borderId="3" xfId="0" applyNumberFormat="1" applyBorder="1" applyAlignment="1" applyProtection="1">
      <alignment vertical="center" wrapText="1"/>
      <protection locked="0"/>
    </xf>
    <xf numFmtId="164" fontId="0" fillId="0" borderId="1" xfId="0" applyNumberFormat="1" applyBorder="1" applyAlignment="1" applyProtection="1">
      <alignment vertical="center" wrapText="1"/>
      <protection locked="0"/>
    </xf>
    <xf numFmtId="164" fontId="0" fillId="0" borderId="9" xfId="0" applyNumberFormat="1" applyBorder="1" applyAlignment="1" applyProtection="1">
      <alignment vertical="center" wrapText="1"/>
      <protection locked="0"/>
    </xf>
    <xf numFmtId="166" fontId="0" fillId="0" borderId="7" xfId="0" applyNumberFormat="1" applyBorder="1" applyAlignment="1" applyProtection="1">
      <alignment vertical="center" wrapText="1"/>
      <protection locked="0"/>
    </xf>
    <xf numFmtId="166" fontId="0" fillId="0" borderId="3" xfId="0" applyNumberFormat="1" applyBorder="1" applyAlignment="1" applyProtection="1">
      <alignment vertical="center" wrapText="1"/>
      <protection locked="0"/>
    </xf>
    <xf numFmtId="166" fontId="0" fillId="0" borderId="1" xfId="0" applyNumberFormat="1" applyBorder="1" applyAlignment="1" applyProtection="1">
      <alignment vertical="center" wrapText="1"/>
      <protection locked="0"/>
    </xf>
    <xf numFmtId="166" fontId="0" fillId="0" borderId="9" xfId="0" applyNumberFormat="1" applyBorder="1" applyAlignment="1" applyProtection="1">
      <alignment vertical="center" wrapText="1"/>
      <protection locked="0"/>
    </xf>
    <xf numFmtId="167" fontId="0" fillId="0" borderId="7" xfId="0" applyNumberFormat="1" applyBorder="1" applyAlignment="1" applyProtection="1">
      <alignment vertical="center" wrapText="1"/>
      <protection locked="0"/>
    </xf>
    <xf numFmtId="167" fontId="0" fillId="0" borderId="3" xfId="0" applyNumberFormat="1" applyBorder="1" applyAlignment="1" applyProtection="1">
      <alignment vertical="center" wrapText="1"/>
      <protection locked="0"/>
    </xf>
    <xf numFmtId="167" fontId="0" fillId="0" borderId="1" xfId="0" applyNumberFormat="1" applyBorder="1" applyAlignment="1" applyProtection="1">
      <alignment vertical="center" wrapText="1"/>
      <protection locked="0"/>
    </xf>
    <xf numFmtId="167" fontId="0" fillId="0" borderId="9" xfId="0" applyNumberFormat="1" applyBorder="1" applyAlignment="1" applyProtection="1">
      <alignment vertical="center" wrapText="1"/>
      <protection locked="0"/>
    </xf>
    <xf numFmtId="0" fontId="0" fillId="0" borderId="54" xfId="0" applyBorder="1" applyAlignment="1" applyProtection="1">
      <alignment vertical="center" wrapText="1"/>
      <protection locked="0"/>
    </xf>
    <xf numFmtId="165" fontId="0" fillId="3" borderId="7" xfId="0" applyNumberFormat="1" applyFill="1" applyBorder="1" applyAlignment="1" applyProtection="1">
      <alignment vertical="center" wrapText="1"/>
      <protection locked="0"/>
    </xf>
    <xf numFmtId="165" fontId="0" fillId="3" borderId="3" xfId="0" applyNumberFormat="1" applyFill="1" applyBorder="1" applyAlignment="1" applyProtection="1">
      <alignment vertical="center" wrapText="1"/>
      <protection locked="0"/>
    </xf>
    <xf numFmtId="165" fontId="0" fillId="3" borderId="1" xfId="0" applyNumberFormat="1" applyFill="1" applyBorder="1" applyAlignment="1" applyProtection="1">
      <alignment vertical="center" wrapText="1"/>
      <protection locked="0"/>
    </xf>
    <xf numFmtId="165" fontId="0" fillId="3" borderId="9" xfId="0" applyNumberFormat="1" applyFill="1" applyBorder="1" applyAlignment="1" applyProtection="1">
      <alignment vertical="center" wrapText="1"/>
      <protection locked="0"/>
    </xf>
    <xf numFmtId="165" fontId="0" fillId="7" borderId="7" xfId="0" applyNumberFormat="1" applyFill="1" applyBorder="1" applyAlignment="1">
      <alignment vertical="center"/>
    </xf>
    <xf numFmtId="165" fontId="0" fillId="7" borderId="3" xfId="0" applyNumberFormat="1" applyFill="1" applyBorder="1" applyAlignment="1">
      <alignment vertical="center"/>
    </xf>
    <xf numFmtId="165" fontId="0" fillId="7" borderId="1" xfId="0" applyNumberFormat="1" applyFill="1" applyBorder="1" applyAlignment="1">
      <alignment vertical="center"/>
    </xf>
    <xf numFmtId="165" fontId="0" fillId="7" borderId="9" xfId="0" applyNumberFormat="1" applyFill="1" applyBorder="1" applyAlignment="1">
      <alignment vertical="center"/>
    </xf>
    <xf numFmtId="2" fontId="0" fillId="5" borderId="3" xfId="0" applyNumberFormat="1" applyFill="1" applyBorder="1" applyAlignment="1">
      <alignment vertical="center"/>
    </xf>
    <xf numFmtId="0" fontId="0" fillId="7" borderId="3" xfId="0" applyFill="1" applyBorder="1" applyAlignment="1" applyProtection="1">
      <alignment vertical="center" wrapText="1"/>
    </xf>
    <xf numFmtId="0" fontId="0" fillId="7" borderId="7" xfId="0" applyFill="1" applyBorder="1" applyAlignment="1" applyProtection="1">
      <alignment vertical="center" wrapText="1"/>
    </xf>
    <xf numFmtId="0" fontId="0" fillId="7" borderId="1" xfId="0" applyFill="1" applyBorder="1" applyAlignment="1" applyProtection="1">
      <alignment vertical="center" wrapText="1"/>
    </xf>
    <xf numFmtId="0" fontId="0" fillId="7" borderId="9" xfId="0" applyFill="1" applyBorder="1" applyAlignment="1" applyProtection="1">
      <alignment vertical="center" wrapText="1"/>
    </xf>
    <xf numFmtId="0" fontId="0" fillId="0" borderId="57" xfId="0" applyFill="1" applyBorder="1" applyAlignment="1" applyProtection="1">
      <alignment vertical="center" wrapText="1"/>
      <protection locked="0"/>
    </xf>
    <xf numFmtId="0" fontId="0" fillId="0" borderId="58" xfId="0" applyFill="1" applyBorder="1" applyAlignment="1" applyProtection="1">
      <alignment vertical="center" wrapText="1"/>
      <protection locked="0"/>
    </xf>
    <xf numFmtId="2" fontId="0" fillId="5" borderId="54" xfId="0" applyNumberFormat="1" applyFill="1" applyBorder="1" applyAlignment="1">
      <alignment vertical="center" wrapText="1"/>
    </xf>
    <xf numFmtId="2" fontId="0" fillId="7" borderId="7" xfId="0" applyNumberFormat="1" applyFill="1" applyBorder="1" applyAlignment="1" applyProtection="1">
      <alignment vertical="center" wrapText="1"/>
    </xf>
    <xf numFmtId="0" fontId="6" fillId="0" borderId="0" xfId="0" applyFont="1" applyProtection="1">
      <protection locked="0"/>
    </xf>
    <xf numFmtId="0" fontId="0" fillId="0" borderId="60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0" fontId="0" fillId="0" borderId="63" xfId="0" applyFill="1" applyBorder="1" applyAlignment="1" applyProtection="1">
      <alignment vertical="center" wrapText="1"/>
      <protection locked="0"/>
    </xf>
    <xf numFmtId="0" fontId="0" fillId="0" borderId="64" xfId="0" applyFill="1" applyBorder="1" applyAlignment="1" applyProtection="1">
      <alignment vertical="center" wrapText="1"/>
      <protection locked="0"/>
    </xf>
    <xf numFmtId="0" fontId="0" fillId="0" borderId="62" xfId="0" applyFill="1" applyBorder="1" applyAlignment="1" applyProtection="1">
      <alignment vertical="center" wrapText="1"/>
      <protection locked="0"/>
    </xf>
    <xf numFmtId="0" fontId="0" fillId="0" borderId="65" xfId="0" applyFill="1" applyBorder="1" applyAlignment="1" applyProtection="1">
      <alignment vertical="center" wrapText="1"/>
      <protection locked="0"/>
    </xf>
    <xf numFmtId="0" fontId="6" fillId="0" borderId="1" xfId="0" applyFont="1" applyBorder="1" applyProtection="1">
      <protection locked="0"/>
    </xf>
    <xf numFmtId="0" fontId="6" fillId="0" borderId="66" xfId="0" applyFont="1" applyBorder="1" applyProtection="1">
      <protection locked="0"/>
    </xf>
    <xf numFmtId="0" fontId="0" fillId="0" borderId="0" xfId="0" applyFill="1" applyAlignment="1">
      <alignment vertical="center"/>
    </xf>
    <xf numFmtId="170" fontId="0" fillId="5" borderId="3" xfId="0" applyNumberFormat="1" applyFill="1" applyBorder="1" applyAlignment="1">
      <alignment vertical="center"/>
    </xf>
    <xf numFmtId="170" fontId="0" fillId="5" borderId="7" xfId="0" applyNumberFormat="1" applyFill="1" applyBorder="1" applyAlignment="1">
      <alignment vertical="center"/>
    </xf>
    <xf numFmtId="170" fontId="0" fillId="5" borderId="1" xfId="0" applyNumberFormat="1" applyFill="1" applyBorder="1" applyAlignment="1">
      <alignment vertical="center"/>
    </xf>
    <xf numFmtId="170" fontId="0" fillId="5" borderId="9" xfId="0" applyNumberFormat="1" applyFill="1" applyBorder="1" applyAlignment="1">
      <alignment vertical="center"/>
    </xf>
    <xf numFmtId="170" fontId="0" fillId="5" borderId="34" xfId="0" applyNumberFormat="1" applyFill="1" applyBorder="1" applyAlignment="1">
      <alignment vertical="center"/>
    </xf>
    <xf numFmtId="0" fontId="1" fillId="8" borderId="4" xfId="0" applyFont="1" applyFill="1" applyBorder="1" applyAlignment="1">
      <alignment vertical="center"/>
    </xf>
    <xf numFmtId="0" fontId="1" fillId="8" borderId="5" xfId="0" applyFont="1" applyFill="1" applyBorder="1" applyAlignment="1">
      <alignment vertical="center"/>
    </xf>
    <xf numFmtId="0" fontId="0" fillId="8" borderId="5" xfId="0" applyFill="1" applyBorder="1" applyAlignment="1">
      <alignment vertical="center" wrapText="1"/>
    </xf>
    <xf numFmtId="0" fontId="0" fillId="8" borderId="5" xfId="0" applyFill="1" applyBorder="1" applyAlignment="1">
      <alignment vertical="center"/>
    </xf>
    <xf numFmtId="170" fontId="4" fillId="8" borderId="34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horizontal="centerContinuous" vertical="center" wrapText="1"/>
    </xf>
    <xf numFmtId="0" fontId="1" fillId="4" borderId="50" xfId="0" applyFont="1" applyFill="1" applyBorder="1" applyAlignment="1">
      <alignment horizontal="center" vertical="center" wrapText="1"/>
    </xf>
    <xf numFmtId="0" fontId="1" fillId="4" borderId="51" xfId="0" applyFont="1" applyFill="1" applyBorder="1" applyAlignment="1">
      <alignment horizontal="center" vertical="center" wrapText="1"/>
    </xf>
    <xf numFmtId="0" fontId="0" fillId="0" borderId="55" xfId="0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4" fontId="0" fillId="0" borderId="2" xfId="0" applyNumberFormat="1" applyBorder="1" applyAlignment="1" applyProtection="1">
      <alignment horizontal="center" vertical="center"/>
      <protection locked="0"/>
    </xf>
    <xf numFmtId="14" fontId="0" fillId="0" borderId="18" xfId="0" applyNumberForma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170" fontId="0" fillId="5" borderId="21" xfId="0" applyNumberFormat="1" applyFill="1" applyBorder="1" applyAlignment="1">
      <alignment horizontal="center" vertical="center"/>
    </xf>
    <xf numFmtId="170" fontId="0" fillId="5" borderId="22" xfId="0" applyNumberFormat="1" applyFill="1" applyBorder="1" applyAlignment="1">
      <alignment horizontal="center" vertical="center"/>
    </xf>
    <xf numFmtId="0" fontId="1" fillId="6" borderId="7" xfId="0" applyFont="1" applyFill="1" applyBorder="1" applyAlignment="1">
      <alignment vertical="center" wrapText="1"/>
    </xf>
    <xf numFmtId="0" fontId="0" fillId="6" borderId="30" xfId="0" applyFill="1" applyBorder="1" applyAlignment="1">
      <alignment vertical="center" wrapText="1"/>
    </xf>
    <xf numFmtId="169" fontId="0" fillId="5" borderId="18" xfId="0" applyNumberFormat="1" applyFill="1" applyBorder="1" applyAlignment="1">
      <alignment horizontal="center" vertical="center"/>
    </xf>
    <xf numFmtId="169" fontId="0" fillId="5" borderId="2" xfId="0" applyNumberFormat="1" applyFill="1" applyBorder="1" applyAlignment="1">
      <alignment horizontal="center" vertical="center"/>
    </xf>
    <xf numFmtId="169" fontId="0" fillId="5" borderId="17" xfId="0" applyNumberFormat="1" applyFill="1" applyBorder="1" applyAlignment="1">
      <alignment horizontal="center" vertical="center"/>
    </xf>
    <xf numFmtId="170" fontId="0" fillId="5" borderId="20" xfId="0" applyNumberForma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left" vertical="center"/>
    </xf>
    <xf numFmtId="0" fontId="1" fillId="5" borderId="25" xfId="0" applyFont="1" applyFill="1" applyBorder="1" applyAlignment="1">
      <alignment horizontal="left" vertical="center"/>
    </xf>
    <xf numFmtId="0" fontId="1" fillId="5" borderId="23" xfId="0" applyFont="1" applyFill="1" applyBorder="1" applyAlignment="1">
      <alignment horizontal="left" vertical="center"/>
    </xf>
    <xf numFmtId="0" fontId="1" fillId="6" borderId="14" xfId="0" applyFont="1" applyFill="1" applyBorder="1" applyAlignment="1">
      <alignment vertical="center" wrapText="1"/>
    </xf>
    <xf numFmtId="0" fontId="0" fillId="6" borderId="29" xfId="0" applyFill="1" applyBorder="1" applyAlignment="1">
      <alignment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6" borderId="37" xfId="0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 wrapText="1"/>
    </xf>
    <xf numFmtId="0" fontId="1" fillId="4" borderId="42" xfId="0" applyFont="1" applyFill="1" applyBorder="1" applyAlignment="1">
      <alignment horizontal="center" vertical="center" wrapText="1"/>
    </xf>
    <xf numFmtId="0" fontId="1" fillId="4" borderId="43" xfId="0" applyFont="1" applyFill="1" applyBorder="1" applyAlignment="1">
      <alignment horizontal="center" vertical="center" wrapText="1"/>
    </xf>
    <xf numFmtId="0" fontId="1" fillId="4" borderId="44" xfId="0" applyFont="1" applyFill="1" applyBorder="1" applyAlignment="1">
      <alignment horizontal="center" vertical="center" wrapText="1"/>
    </xf>
    <xf numFmtId="0" fontId="1" fillId="4" borderId="45" xfId="0" applyFont="1" applyFill="1" applyBorder="1" applyAlignment="1">
      <alignment horizontal="center" vertical="center" wrapText="1"/>
    </xf>
    <xf numFmtId="0" fontId="1" fillId="4" borderId="4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0" fillId="6" borderId="30" xfId="0" applyFill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0" fillId="6" borderId="28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E8E8"/>
      <color rgb="FFEEF4E8"/>
      <color rgb="FFFFF8E5"/>
      <color rgb="FFF6F8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P190"/>
  <sheetViews>
    <sheetView tabSelected="1" zoomScale="80" zoomScaleNormal="80" workbookViewId="0">
      <pane xSplit="5" ySplit="9" topLeftCell="F10" activePane="bottomRight" state="frozen"/>
      <selection pane="topRight" activeCell="F1" sqref="F1"/>
      <selection pane="bottomLeft" activeCell="A11" sqref="A11"/>
      <selection pane="bottomRight" activeCell="E14" sqref="E14"/>
    </sheetView>
  </sheetViews>
  <sheetFormatPr defaultColWidth="8.7109375" defaultRowHeight="15" x14ac:dyDescent="0.25"/>
  <cols>
    <col min="1" max="1" width="12.7109375" style="1" customWidth="1"/>
    <col min="2" max="2" width="10.42578125" style="1" customWidth="1"/>
    <col min="3" max="3" width="26.5703125" style="1" bestFit="1" customWidth="1"/>
    <col min="4" max="4" width="27.28515625" style="2" customWidth="1"/>
    <col min="5" max="5" width="22" style="2" customWidth="1"/>
    <col min="6" max="6" width="20.140625" style="2" customWidth="1"/>
    <col min="7" max="7" width="13.5703125" style="2" customWidth="1"/>
    <col min="8" max="8" width="9.5703125" style="2" customWidth="1"/>
    <col min="9" max="9" width="17.42578125" style="2" customWidth="1"/>
    <col min="10" max="10" width="24.85546875" style="2" customWidth="1"/>
    <col min="11" max="11" width="30" style="2" customWidth="1"/>
    <col min="12" max="12" width="11.85546875" style="2" customWidth="1"/>
    <col min="13" max="13" width="10.85546875" style="2" customWidth="1"/>
    <col min="14" max="14" width="11.5703125" style="2" customWidth="1"/>
    <col min="15" max="15" width="14.28515625" style="1" customWidth="1"/>
    <col min="16" max="16" width="11.28515625" style="2" customWidth="1"/>
    <col min="17" max="17" width="18" style="1" customWidth="1"/>
    <col min="18" max="18" width="20.85546875" style="1" customWidth="1"/>
    <col min="19" max="19" width="24" style="1" customWidth="1"/>
    <col min="20" max="20" width="19.140625" style="1" customWidth="1"/>
    <col min="21" max="21" width="13.140625" style="3" customWidth="1"/>
    <col min="22" max="22" width="21.42578125" style="3" customWidth="1"/>
    <col min="23" max="196" width="8.7109375" style="3"/>
    <col min="197" max="16384" width="8.7109375" style="1"/>
  </cols>
  <sheetData>
    <row r="1" spans="1:198" ht="21.75" thickBot="1" x14ac:dyDescent="0.3">
      <c r="A1" s="18" t="s">
        <v>27</v>
      </c>
      <c r="B1" s="8"/>
      <c r="C1" s="9"/>
      <c r="D1" s="9"/>
      <c r="E1" s="9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9"/>
      <c r="R1" s="9"/>
      <c r="S1" s="9"/>
      <c r="T1" s="9"/>
    </row>
    <row r="2" spans="1:198" ht="15.75" thickBot="1" x14ac:dyDescent="0.3">
      <c r="B2" s="12"/>
      <c r="C2" s="19" t="s">
        <v>26</v>
      </c>
      <c r="D2" s="26"/>
      <c r="E2" s="9"/>
      <c r="F2" s="11"/>
      <c r="G2" s="11"/>
      <c r="H2" s="11"/>
      <c r="I2" s="11"/>
      <c r="J2" s="11"/>
      <c r="K2" s="11"/>
      <c r="L2" s="11"/>
      <c r="M2" s="11"/>
      <c r="O2" s="11"/>
      <c r="P2" s="11"/>
      <c r="Q2" s="3"/>
      <c r="R2" s="3"/>
      <c r="S2" s="3"/>
      <c r="T2" s="3"/>
    </row>
    <row r="3" spans="1:198" ht="15.75" thickBot="1" x14ac:dyDescent="0.3">
      <c r="A3" s="3"/>
      <c r="B3" s="3"/>
      <c r="C3" s="3"/>
      <c r="D3" s="3"/>
      <c r="E3" s="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3"/>
      <c r="R3" s="3"/>
      <c r="S3" s="3"/>
      <c r="T3" s="3"/>
    </row>
    <row r="4" spans="1:198" ht="60.75" thickBot="1" x14ac:dyDescent="0.3">
      <c r="A4" s="143" t="s">
        <v>0</v>
      </c>
      <c r="B4" s="144"/>
      <c r="C4" s="145"/>
      <c r="D4" s="14" t="s">
        <v>9</v>
      </c>
      <c r="E4" s="17" t="s">
        <v>21</v>
      </c>
      <c r="F4" s="15" t="s">
        <v>29</v>
      </c>
      <c r="G4" s="16" t="s">
        <v>24</v>
      </c>
      <c r="H4" s="16" t="s">
        <v>10</v>
      </c>
      <c r="I4" s="16" t="s">
        <v>14</v>
      </c>
      <c r="J4" s="16" t="s">
        <v>15</v>
      </c>
      <c r="K4" s="16" t="s">
        <v>16</v>
      </c>
      <c r="L4" s="16" t="s">
        <v>19</v>
      </c>
      <c r="M4" s="15" t="s">
        <v>33</v>
      </c>
      <c r="N4" s="17" t="s">
        <v>32</v>
      </c>
      <c r="O4" s="17" t="s">
        <v>31</v>
      </c>
      <c r="P4" s="17" t="s">
        <v>22</v>
      </c>
      <c r="Q4" s="109" t="s">
        <v>25</v>
      </c>
      <c r="R4" s="110"/>
      <c r="GO4" s="3"/>
    </row>
    <row r="5" spans="1:198" ht="16.5" thickTop="1" thickBot="1" x14ac:dyDescent="0.3">
      <c r="A5" s="146"/>
      <c r="B5" s="147"/>
      <c r="C5" s="148"/>
      <c r="D5" s="84"/>
      <c r="E5" s="96"/>
      <c r="F5" s="85"/>
      <c r="G5" s="85"/>
      <c r="H5" s="85"/>
      <c r="I5" s="85"/>
      <c r="J5" s="85"/>
      <c r="K5" s="85"/>
      <c r="L5" s="70"/>
      <c r="M5" s="25"/>
      <c r="N5" s="25"/>
      <c r="O5" s="23"/>
      <c r="P5" s="86" t="str">
        <f t="shared" ref="P5" si="0">IF(AND(ISBLANK(D5),ISBLANK(E5)),"",IF(ISBLANK(L5),"",IF(L5="jednodozni",N5,N5*O5)))</f>
        <v/>
      </c>
      <c r="Q5" s="111"/>
      <c r="R5" s="112"/>
      <c r="S5" s="3"/>
      <c r="T5" s="3"/>
      <c r="GO5" s="3"/>
    </row>
    <row r="6" spans="1:198" ht="15.75" thickBot="1" x14ac:dyDescent="0.3">
      <c r="A6" s="3"/>
      <c r="B6" s="3"/>
      <c r="C6" s="3"/>
      <c r="D6" s="3"/>
      <c r="E6" s="3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3"/>
      <c r="R6" s="3"/>
      <c r="S6" s="3"/>
      <c r="T6" s="3"/>
    </row>
    <row r="7" spans="1:198" ht="15.75" customHeight="1" thickBot="1" x14ac:dyDescent="0.3">
      <c r="A7" s="3"/>
      <c r="B7" s="3"/>
      <c r="C7" s="3"/>
      <c r="D7" s="32" t="s">
        <v>12</v>
      </c>
      <c r="E7" s="33"/>
      <c r="F7" s="34"/>
      <c r="G7" s="34"/>
      <c r="H7" s="34"/>
      <c r="I7" s="34"/>
      <c r="J7" s="34"/>
      <c r="K7" s="34"/>
      <c r="L7" s="34"/>
      <c r="M7" s="34"/>
      <c r="N7" s="35"/>
      <c r="O7" s="34"/>
      <c r="P7" s="36"/>
      <c r="Q7" s="5" t="s">
        <v>34</v>
      </c>
      <c r="R7" s="5"/>
      <c r="S7" s="5"/>
      <c r="T7" s="6"/>
      <c r="U7" s="115" t="s">
        <v>13</v>
      </c>
      <c r="V7" s="116"/>
      <c r="W7" s="12"/>
      <c r="X7" s="12"/>
      <c r="Y7" s="12"/>
      <c r="Z7" s="12"/>
      <c r="AA7" s="12"/>
      <c r="AB7" s="12"/>
      <c r="GO7" s="3"/>
      <c r="GP7" s="3"/>
    </row>
    <row r="8" spans="1:198" ht="15.75" thickBot="1" x14ac:dyDescent="0.3">
      <c r="A8" s="27"/>
      <c r="B8" s="28"/>
      <c r="C8" s="28"/>
      <c r="D8" s="139" t="s">
        <v>9</v>
      </c>
      <c r="E8" s="141" t="s">
        <v>23</v>
      </c>
      <c r="F8" s="130" t="s">
        <v>29</v>
      </c>
      <c r="G8" s="141" t="s">
        <v>24</v>
      </c>
      <c r="H8" s="149" t="s">
        <v>10</v>
      </c>
      <c r="I8" s="149" t="s">
        <v>14</v>
      </c>
      <c r="J8" s="130" t="s">
        <v>15</v>
      </c>
      <c r="K8" s="141" t="s">
        <v>16</v>
      </c>
      <c r="L8" s="141" t="s">
        <v>19</v>
      </c>
      <c r="M8" s="130" t="s">
        <v>33</v>
      </c>
      <c r="N8" s="141" t="s">
        <v>32</v>
      </c>
      <c r="O8" s="149" t="s">
        <v>31</v>
      </c>
      <c r="P8" s="152" t="s">
        <v>11</v>
      </c>
      <c r="Q8" s="151" t="s">
        <v>35</v>
      </c>
      <c r="R8" s="120"/>
      <c r="S8" s="4" t="s">
        <v>38</v>
      </c>
      <c r="T8" s="7"/>
      <c r="U8" s="120" t="s">
        <v>42</v>
      </c>
      <c r="V8" s="122" t="s">
        <v>41</v>
      </c>
      <c r="W8" s="12"/>
      <c r="X8" s="12"/>
      <c r="Y8" s="12"/>
      <c r="Z8" s="12"/>
      <c r="AA8" s="12"/>
      <c r="AB8" s="12"/>
      <c r="GO8" s="3"/>
      <c r="GP8" s="3"/>
    </row>
    <row r="9" spans="1:198" ht="78.75" thickBot="1" x14ac:dyDescent="0.3">
      <c r="A9" s="29" t="s">
        <v>2</v>
      </c>
      <c r="B9" s="30" t="s">
        <v>1</v>
      </c>
      <c r="C9" s="31" t="s">
        <v>8</v>
      </c>
      <c r="D9" s="140"/>
      <c r="E9" s="142"/>
      <c r="F9" s="131"/>
      <c r="G9" s="142"/>
      <c r="H9" s="150"/>
      <c r="I9" s="150"/>
      <c r="J9" s="131"/>
      <c r="K9" s="142"/>
      <c r="L9" s="142"/>
      <c r="M9" s="131"/>
      <c r="N9" s="142"/>
      <c r="O9" s="150"/>
      <c r="P9" s="153"/>
      <c r="Q9" s="58" t="s">
        <v>30</v>
      </c>
      <c r="R9" s="13" t="s">
        <v>20</v>
      </c>
      <c r="S9" s="108" t="s">
        <v>39</v>
      </c>
      <c r="T9" s="108" t="s">
        <v>40</v>
      </c>
      <c r="U9" s="121"/>
      <c r="V9" s="123"/>
      <c r="GO9" s="3"/>
      <c r="GP9" s="3"/>
    </row>
    <row r="10" spans="1:198" ht="15.75" thickTop="1" x14ac:dyDescent="0.25">
      <c r="A10" s="136" t="s">
        <v>3</v>
      </c>
      <c r="B10" s="117"/>
      <c r="C10" s="124">
        <v>1</v>
      </c>
      <c r="D10" s="47"/>
      <c r="E10" s="46"/>
      <c r="F10" s="20"/>
      <c r="G10" s="20"/>
      <c r="H10" s="20"/>
      <c r="I10" s="20"/>
      <c r="J10" s="20"/>
      <c r="K10" s="20"/>
      <c r="L10" s="80" t="str">
        <f>IF(AND(ISBLANK(D10),ISBLANK(E10)),"",$L$5)</f>
        <v/>
      </c>
      <c r="M10" s="20"/>
      <c r="N10" s="20"/>
      <c r="O10" s="20"/>
      <c r="P10" s="79" t="str">
        <f>IF(AND(ISBLANK(D10),ISBLANK(E10)),"",IF(ISBLANK(L10),"",IF(L10="jednodozni",N10,N10*O10)))</f>
        <v/>
      </c>
      <c r="Q10" s="59"/>
      <c r="R10" s="37" t="str">
        <f>IF(OR(ISBLANK($C$10),ISBLANK(Q10)),"",ROUND(ROUND(Q10,2)*0.685,2))</f>
        <v/>
      </c>
      <c r="S10" s="98" t="str">
        <f t="shared" ref="S10:S24" si="1">IF(OR(ISBLANK($C$10),ISBLANK(P10),R10=""),"",ROUND(ROUND(R10/P10,2)*$C$10,2))</f>
        <v/>
      </c>
      <c r="T10" s="128" t="str">
        <f>IFERROR(ROUND(AVERAGE(S10:S24),2),"")</f>
        <v/>
      </c>
      <c r="U10" s="126" t="str">
        <f>IF(AND(ISBLANK(D10),ISBLANK(E10)),"",$P$5)</f>
        <v/>
      </c>
      <c r="V10" s="128" t="str">
        <f>IFERROR(ROUND(U10*T10,2),"")</f>
        <v/>
      </c>
      <c r="GO10" s="3"/>
      <c r="GP10" s="3"/>
    </row>
    <row r="11" spans="1:198" x14ac:dyDescent="0.25">
      <c r="A11" s="136"/>
      <c r="B11" s="117"/>
      <c r="C11" s="124"/>
      <c r="D11" s="47"/>
      <c r="E11" s="46"/>
      <c r="F11" s="20"/>
      <c r="G11" s="20"/>
      <c r="H11" s="20"/>
      <c r="I11" s="20"/>
      <c r="J11" s="20"/>
      <c r="K11" s="20"/>
      <c r="L11" s="80" t="str">
        <f t="shared" ref="L11:L74" si="2">IF(AND(ISBLANK(D11),ISBLANK(E11)),"",$L$5)</f>
        <v/>
      </c>
      <c r="M11" s="20"/>
      <c r="N11" s="20"/>
      <c r="O11" s="20"/>
      <c r="P11" s="79" t="str">
        <f t="shared" ref="P11:P74" si="3">IF(AND(ISBLANK(D11),ISBLANK(E11)),"",IF(ISBLANK(L11),"",IF(L11="jednodozni",N11,N11*O11)))</f>
        <v/>
      </c>
      <c r="Q11" s="59"/>
      <c r="R11" s="37" t="str">
        <f t="shared" ref="R11:R24" si="4">IF(OR(ISBLANK($C$10),ISBLANK(Q11)),"",ROUND(ROUND(Q11,2)*0.685,2))</f>
        <v/>
      </c>
      <c r="S11" s="98" t="str">
        <f t="shared" si="1"/>
        <v/>
      </c>
      <c r="T11" s="128"/>
      <c r="U11" s="126"/>
      <c r="V11" s="128"/>
      <c r="GO11" s="3"/>
      <c r="GP11" s="3"/>
    </row>
    <row r="12" spans="1:198" x14ac:dyDescent="0.25">
      <c r="A12" s="136"/>
      <c r="B12" s="117"/>
      <c r="C12" s="124"/>
      <c r="D12" s="47"/>
      <c r="E12" s="46"/>
      <c r="F12" s="20"/>
      <c r="G12" s="20"/>
      <c r="H12" s="20"/>
      <c r="I12" s="20"/>
      <c r="J12" s="20"/>
      <c r="K12" s="20"/>
      <c r="L12" s="80" t="str">
        <f t="shared" si="2"/>
        <v/>
      </c>
      <c r="M12" s="20"/>
      <c r="N12" s="20"/>
      <c r="O12" s="20"/>
      <c r="P12" s="79" t="str">
        <f t="shared" si="3"/>
        <v/>
      </c>
      <c r="Q12" s="59"/>
      <c r="R12" s="37" t="str">
        <f t="shared" si="4"/>
        <v/>
      </c>
      <c r="S12" s="98" t="str">
        <f t="shared" si="1"/>
        <v/>
      </c>
      <c r="T12" s="128"/>
      <c r="U12" s="126"/>
      <c r="V12" s="128"/>
      <c r="GO12" s="3"/>
      <c r="GP12" s="3"/>
    </row>
    <row r="13" spans="1:198" x14ac:dyDescent="0.25">
      <c r="A13" s="136"/>
      <c r="B13" s="117"/>
      <c r="C13" s="124"/>
      <c r="D13" s="47"/>
      <c r="E13" s="46"/>
      <c r="F13" s="20"/>
      <c r="G13" s="20"/>
      <c r="H13" s="20"/>
      <c r="I13" s="20"/>
      <c r="J13" s="20"/>
      <c r="K13" s="20"/>
      <c r="L13" s="80" t="str">
        <f t="shared" si="2"/>
        <v/>
      </c>
      <c r="M13" s="20"/>
      <c r="N13" s="20"/>
      <c r="O13" s="20"/>
      <c r="P13" s="79" t="str">
        <f t="shared" si="3"/>
        <v/>
      </c>
      <c r="Q13" s="59"/>
      <c r="R13" s="37" t="str">
        <f t="shared" si="4"/>
        <v/>
      </c>
      <c r="S13" s="98" t="str">
        <f t="shared" si="1"/>
        <v/>
      </c>
      <c r="T13" s="128"/>
      <c r="U13" s="126"/>
      <c r="V13" s="128"/>
      <c r="GO13" s="3"/>
      <c r="GP13" s="3"/>
    </row>
    <row r="14" spans="1:198" x14ac:dyDescent="0.25">
      <c r="A14" s="136"/>
      <c r="B14" s="117"/>
      <c r="C14" s="124"/>
      <c r="D14" s="47"/>
      <c r="E14" s="46"/>
      <c r="F14" s="20"/>
      <c r="G14" s="20"/>
      <c r="H14" s="20"/>
      <c r="I14" s="20" t="s">
        <v>36</v>
      </c>
      <c r="J14" s="20"/>
      <c r="K14" s="20"/>
      <c r="L14" s="80" t="str">
        <f t="shared" si="2"/>
        <v/>
      </c>
      <c r="M14" s="20"/>
      <c r="N14" s="20"/>
      <c r="O14" s="20"/>
      <c r="P14" s="79" t="str">
        <f t="shared" si="3"/>
        <v/>
      </c>
      <c r="Q14" s="59"/>
      <c r="R14" s="37" t="str">
        <f t="shared" si="4"/>
        <v/>
      </c>
      <c r="S14" s="98" t="str">
        <f t="shared" si="1"/>
        <v/>
      </c>
      <c r="T14" s="128"/>
      <c r="U14" s="126"/>
      <c r="V14" s="128"/>
      <c r="GO14" s="3"/>
      <c r="GP14" s="3"/>
    </row>
    <row r="15" spans="1:198" x14ac:dyDescent="0.25">
      <c r="A15" s="136"/>
      <c r="B15" s="117"/>
      <c r="C15" s="124"/>
      <c r="D15" s="47"/>
      <c r="E15" s="46"/>
      <c r="F15" s="20"/>
      <c r="G15" s="20"/>
      <c r="H15" s="20"/>
      <c r="I15" s="20"/>
      <c r="J15" s="20"/>
      <c r="K15" s="20"/>
      <c r="L15" s="80" t="str">
        <f t="shared" si="2"/>
        <v/>
      </c>
      <c r="M15" s="20"/>
      <c r="N15" s="20"/>
      <c r="O15" s="20"/>
      <c r="P15" s="79" t="str">
        <f t="shared" si="3"/>
        <v/>
      </c>
      <c r="Q15" s="59"/>
      <c r="R15" s="37" t="str">
        <f t="shared" si="4"/>
        <v/>
      </c>
      <c r="S15" s="98" t="str">
        <f t="shared" si="1"/>
        <v/>
      </c>
      <c r="T15" s="128"/>
      <c r="U15" s="126"/>
      <c r="V15" s="128"/>
      <c r="GO15" s="3"/>
      <c r="GP15" s="3"/>
    </row>
    <row r="16" spans="1:198" x14ac:dyDescent="0.25">
      <c r="A16" s="136"/>
      <c r="B16" s="117"/>
      <c r="C16" s="124"/>
      <c r="D16" s="47"/>
      <c r="E16" s="46"/>
      <c r="F16" s="20"/>
      <c r="G16" s="20"/>
      <c r="H16" s="20"/>
      <c r="I16" s="20"/>
      <c r="J16" s="20"/>
      <c r="K16" s="20"/>
      <c r="L16" s="80" t="str">
        <f t="shared" si="2"/>
        <v/>
      </c>
      <c r="M16" s="20"/>
      <c r="N16" s="20"/>
      <c r="O16" s="20"/>
      <c r="P16" s="79" t="str">
        <f t="shared" si="3"/>
        <v/>
      </c>
      <c r="Q16" s="59"/>
      <c r="R16" s="37" t="str">
        <f t="shared" si="4"/>
        <v/>
      </c>
      <c r="S16" s="98" t="str">
        <f t="shared" si="1"/>
        <v/>
      </c>
      <c r="T16" s="128"/>
      <c r="U16" s="126"/>
      <c r="V16" s="128"/>
      <c r="GO16" s="3"/>
      <c r="GP16" s="3"/>
    </row>
    <row r="17" spans="1:198" x14ac:dyDescent="0.25">
      <c r="A17" s="136"/>
      <c r="B17" s="117"/>
      <c r="C17" s="124"/>
      <c r="D17" s="47"/>
      <c r="E17" s="46"/>
      <c r="F17" s="20"/>
      <c r="G17" s="20"/>
      <c r="H17" s="20"/>
      <c r="I17" s="20"/>
      <c r="J17" s="20"/>
      <c r="K17" s="20"/>
      <c r="L17" s="80" t="str">
        <f t="shared" si="2"/>
        <v/>
      </c>
      <c r="M17" s="20"/>
      <c r="N17" s="20"/>
      <c r="O17" s="20"/>
      <c r="P17" s="79" t="str">
        <f t="shared" si="3"/>
        <v/>
      </c>
      <c r="Q17" s="59"/>
      <c r="R17" s="37" t="str">
        <f t="shared" si="4"/>
        <v/>
      </c>
      <c r="S17" s="98" t="str">
        <f t="shared" si="1"/>
        <v/>
      </c>
      <c r="T17" s="128"/>
      <c r="U17" s="126"/>
      <c r="V17" s="128"/>
      <c r="GO17" s="3"/>
      <c r="GP17" s="3"/>
    </row>
    <row r="18" spans="1:198" x14ac:dyDescent="0.25">
      <c r="A18" s="136"/>
      <c r="B18" s="117"/>
      <c r="C18" s="124"/>
      <c r="D18" s="47"/>
      <c r="E18" s="46"/>
      <c r="F18" s="20"/>
      <c r="G18" s="20"/>
      <c r="H18" s="20"/>
      <c r="I18" s="20"/>
      <c r="J18" s="20"/>
      <c r="K18" s="20"/>
      <c r="L18" s="80" t="str">
        <f t="shared" si="2"/>
        <v/>
      </c>
      <c r="M18" s="20"/>
      <c r="N18" s="20"/>
      <c r="O18" s="20"/>
      <c r="P18" s="79" t="str">
        <f t="shared" si="3"/>
        <v/>
      </c>
      <c r="Q18" s="59"/>
      <c r="R18" s="37" t="str">
        <f t="shared" si="4"/>
        <v/>
      </c>
      <c r="S18" s="98" t="str">
        <f t="shared" si="1"/>
        <v/>
      </c>
      <c r="T18" s="128"/>
      <c r="U18" s="126"/>
      <c r="V18" s="128"/>
      <c r="GO18" s="3"/>
      <c r="GP18" s="3"/>
    </row>
    <row r="19" spans="1:198" x14ac:dyDescent="0.25">
      <c r="A19" s="136"/>
      <c r="B19" s="117"/>
      <c r="C19" s="124"/>
      <c r="D19" s="47"/>
      <c r="E19" s="46"/>
      <c r="F19" s="20"/>
      <c r="G19" s="20"/>
      <c r="H19" s="20"/>
      <c r="I19" s="20"/>
      <c r="J19" s="20"/>
      <c r="K19" s="20"/>
      <c r="L19" s="80" t="str">
        <f t="shared" si="2"/>
        <v/>
      </c>
      <c r="M19" s="20"/>
      <c r="N19" s="20"/>
      <c r="O19" s="20"/>
      <c r="P19" s="79" t="str">
        <f t="shared" si="3"/>
        <v/>
      </c>
      <c r="Q19" s="59"/>
      <c r="R19" s="37" t="str">
        <f t="shared" si="4"/>
        <v/>
      </c>
      <c r="S19" s="98" t="str">
        <f t="shared" si="1"/>
        <v/>
      </c>
      <c r="T19" s="128"/>
      <c r="U19" s="126"/>
      <c r="V19" s="128"/>
      <c r="GO19" s="3"/>
      <c r="GP19" s="3"/>
    </row>
    <row r="20" spans="1:198" x14ac:dyDescent="0.25">
      <c r="A20" s="136"/>
      <c r="B20" s="117"/>
      <c r="C20" s="124"/>
      <c r="D20" s="47"/>
      <c r="E20" s="46"/>
      <c r="F20" s="20"/>
      <c r="G20" s="20"/>
      <c r="H20" s="20"/>
      <c r="I20" s="20"/>
      <c r="J20" s="20"/>
      <c r="K20" s="20"/>
      <c r="L20" s="80" t="str">
        <f t="shared" si="2"/>
        <v/>
      </c>
      <c r="M20" s="20"/>
      <c r="N20" s="20"/>
      <c r="O20" s="20"/>
      <c r="P20" s="79" t="str">
        <f t="shared" si="3"/>
        <v/>
      </c>
      <c r="Q20" s="59"/>
      <c r="R20" s="37" t="str">
        <f t="shared" si="4"/>
        <v/>
      </c>
      <c r="S20" s="98" t="str">
        <f t="shared" si="1"/>
        <v/>
      </c>
      <c r="T20" s="128"/>
      <c r="U20" s="126"/>
      <c r="V20" s="128"/>
      <c r="GO20" s="3"/>
      <c r="GP20" s="3"/>
    </row>
    <row r="21" spans="1:198" x14ac:dyDescent="0.25">
      <c r="A21" s="136"/>
      <c r="B21" s="117"/>
      <c r="C21" s="124"/>
      <c r="D21" s="47"/>
      <c r="E21" s="46"/>
      <c r="F21" s="20"/>
      <c r="G21" s="20"/>
      <c r="H21" s="20"/>
      <c r="I21" s="20"/>
      <c r="J21" s="20"/>
      <c r="K21" s="20"/>
      <c r="L21" s="80" t="str">
        <f t="shared" si="2"/>
        <v/>
      </c>
      <c r="M21" s="20"/>
      <c r="N21" s="20"/>
      <c r="O21" s="20"/>
      <c r="P21" s="79" t="str">
        <f t="shared" si="3"/>
        <v/>
      </c>
      <c r="Q21" s="59"/>
      <c r="R21" s="37" t="str">
        <f t="shared" si="4"/>
        <v/>
      </c>
      <c r="S21" s="98" t="str">
        <f t="shared" si="1"/>
        <v/>
      </c>
      <c r="T21" s="128"/>
      <c r="U21" s="126"/>
      <c r="V21" s="128"/>
      <c r="GO21" s="3"/>
      <c r="GP21" s="3"/>
    </row>
    <row r="22" spans="1:198" x14ac:dyDescent="0.25">
      <c r="A22" s="136"/>
      <c r="B22" s="117"/>
      <c r="C22" s="124"/>
      <c r="D22" s="47"/>
      <c r="E22" s="46"/>
      <c r="F22" s="20"/>
      <c r="G22" s="20"/>
      <c r="H22" s="20"/>
      <c r="I22" s="20"/>
      <c r="J22" s="20"/>
      <c r="K22" s="20"/>
      <c r="L22" s="80" t="str">
        <f t="shared" si="2"/>
        <v/>
      </c>
      <c r="M22" s="20"/>
      <c r="N22" s="20"/>
      <c r="O22" s="20"/>
      <c r="P22" s="79" t="str">
        <f t="shared" si="3"/>
        <v/>
      </c>
      <c r="Q22" s="59"/>
      <c r="R22" s="37" t="str">
        <f t="shared" si="4"/>
        <v/>
      </c>
      <c r="S22" s="98" t="str">
        <f t="shared" si="1"/>
        <v/>
      </c>
      <c r="T22" s="128"/>
      <c r="U22" s="126"/>
      <c r="V22" s="128"/>
      <c r="GO22" s="3"/>
      <c r="GP22" s="3"/>
    </row>
    <row r="23" spans="1:198" x14ac:dyDescent="0.25">
      <c r="A23" s="136"/>
      <c r="B23" s="113"/>
      <c r="C23" s="124"/>
      <c r="D23" s="47"/>
      <c r="E23" s="46"/>
      <c r="F23" s="20"/>
      <c r="G23" s="20"/>
      <c r="H23" s="20"/>
      <c r="I23" s="20"/>
      <c r="J23" s="20"/>
      <c r="K23" s="20"/>
      <c r="L23" s="80" t="str">
        <f t="shared" si="2"/>
        <v/>
      </c>
      <c r="M23" s="20"/>
      <c r="N23" s="20"/>
      <c r="O23" s="20"/>
      <c r="P23" s="79" t="str">
        <f t="shared" si="3"/>
        <v/>
      </c>
      <c r="Q23" s="60"/>
      <c r="R23" s="37" t="str">
        <f t="shared" si="4"/>
        <v/>
      </c>
      <c r="S23" s="98" t="str">
        <f t="shared" si="1"/>
        <v/>
      </c>
      <c r="T23" s="128"/>
      <c r="U23" s="126"/>
      <c r="V23" s="128"/>
      <c r="GO23" s="3"/>
      <c r="GP23" s="3"/>
    </row>
    <row r="24" spans="1:198" ht="15.75" thickBot="1" x14ac:dyDescent="0.3">
      <c r="A24" s="137"/>
      <c r="B24" s="114"/>
      <c r="C24" s="125"/>
      <c r="D24" s="24"/>
      <c r="E24" s="23"/>
      <c r="F24" s="89"/>
      <c r="G24" s="89"/>
      <c r="H24" s="89"/>
      <c r="I24" s="89"/>
      <c r="J24" s="89"/>
      <c r="K24" s="89"/>
      <c r="L24" s="80" t="str">
        <f t="shared" si="2"/>
        <v/>
      </c>
      <c r="M24" s="20"/>
      <c r="N24" s="20"/>
      <c r="O24" s="20"/>
      <c r="P24" s="79" t="str">
        <f t="shared" si="3"/>
        <v/>
      </c>
      <c r="Q24" s="61"/>
      <c r="R24" s="37" t="str">
        <f t="shared" si="4"/>
        <v/>
      </c>
      <c r="S24" s="98" t="str">
        <f t="shared" si="1"/>
        <v/>
      </c>
      <c r="T24" s="129"/>
      <c r="U24" s="127"/>
      <c r="V24" s="129"/>
      <c r="GO24" s="3"/>
      <c r="GP24" s="3"/>
    </row>
    <row r="25" spans="1:198" x14ac:dyDescent="0.25">
      <c r="A25" s="138" t="s">
        <v>4</v>
      </c>
      <c r="B25" s="118"/>
      <c r="C25" s="124">
        <v>1</v>
      </c>
      <c r="D25" s="47"/>
      <c r="E25" s="88"/>
      <c r="F25" s="91"/>
      <c r="G25" s="91"/>
      <c r="H25" s="91"/>
      <c r="I25" s="91"/>
      <c r="J25" s="90"/>
      <c r="K25" s="90"/>
      <c r="L25" s="81" t="str">
        <f t="shared" si="2"/>
        <v/>
      </c>
      <c r="M25" s="21"/>
      <c r="N25" s="21"/>
      <c r="O25" s="21"/>
      <c r="P25" s="87" t="str">
        <f t="shared" si="3"/>
        <v/>
      </c>
      <c r="Q25" s="71"/>
      <c r="R25" s="75" t="str">
        <f>IF(OR(ISBLANK($C$25),ISBLANK(Q25)),"",Q25)</f>
        <v/>
      </c>
      <c r="S25" s="99" t="str">
        <f>IF(OR(ISBLANK($C$25),ISBLANK(P25),Q25=""),"",ROUND(ROUND(ROUND(R25,2)/P25,2)*$C$25,2))</f>
        <v/>
      </c>
      <c r="T25" s="135" t="str">
        <f>IFERROR(ROUND(AVERAGE(S25:S39),2),"")</f>
        <v/>
      </c>
      <c r="U25" s="126" t="str">
        <f>IF(AND(ISBLANK(D25),ISBLANK(E25)),"",$P$5)</f>
        <v/>
      </c>
      <c r="V25" s="135" t="str">
        <f>IFERROR(ROUND(U25*T25,2),"")</f>
        <v/>
      </c>
      <c r="GO25" s="3"/>
      <c r="GP25" s="3"/>
    </row>
    <row r="26" spans="1:198" x14ac:dyDescent="0.25">
      <c r="A26" s="136"/>
      <c r="B26" s="117"/>
      <c r="C26" s="124"/>
      <c r="D26" s="47"/>
      <c r="E26" s="95"/>
      <c r="F26" s="94"/>
      <c r="G26" s="92"/>
      <c r="H26" s="93"/>
      <c r="I26" s="22"/>
      <c r="J26" s="20"/>
      <c r="K26" s="20"/>
      <c r="L26" s="80" t="str">
        <f t="shared" si="2"/>
        <v/>
      </c>
      <c r="M26" s="20"/>
      <c r="N26" s="20"/>
      <c r="O26" s="20"/>
      <c r="P26" s="79" t="str">
        <f t="shared" si="3"/>
        <v/>
      </c>
      <c r="Q26" s="72"/>
      <c r="R26" s="76" t="str">
        <f t="shared" ref="R26:R39" si="5">IF(OR(ISBLANK($C$25),ISBLANK(Q26)),"",Q26)</f>
        <v/>
      </c>
      <c r="S26" s="98" t="str">
        <f t="shared" ref="S26:S39" si="6">IF(OR(ISBLANK($C$25),ISBLANK(P26),R26=""),"",ROUND(ROUND(ROUND(R26,2)/P26,2)*$C$25,2))</f>
        <v/>
      </c>
      <c r="T26" s="128"/>
      <c r="U26" s="126"/>
      <c r="V26" s="128"/>
      <c r="GO26" s="3"/>
      <c r="GP26" s="3"/>
    </row>
    <row r="27" spans="1:198" x14ac:dyDescent="0.25">
      <c r="A27" s="136"/>
      <c r="B27" s="117"/>
      <c r="C27" s="124"/>
      <c r="D27" s="47"/>
      <c r="E27" s="22"/>
      <c r="F27" s="46"/>
      <c r="G27" s="20"/>
      <c r="H27" s="20"/>
      <c r="I27" s="20"/>
      <c r="J27" s="20"/>
      <c r="K27" s="20"/>
      <c r="L27" s="80" t="str">
        <f t="shared" si="2"/>
        <v/>
      </c>
      <c r="M27" s="20"/>
      <c r="N27" s="20"/>
      <c r="O27" s="20"/>
      <c r="P27" s="79" t="str">
        <f t="shared" si="3"/>
        <v/>
      </c>
      <c r="Q27" s="72"/>
      <c r="R27" s="76" t="str">
        <f t="shared" si="5"/>
        <v/>
      </c>
      <c r="S27" s="98" t="str">
        <f t="shared" si="6"/>
        <v/>
      </c>
      <c r="T27" s="128"/>
      <c r="U27" s="126"/>
      <c r="V27" s="128"/>
      <c r="GO27" s="3"/>
      <c r="GP27" s="3"/>
    </row>
    <row r="28" spans="1:198" x14ac:dyDescent="0.25">
      <c r="A28" s="136"/>
      <c r="B28" s="117"/>
      <c r="C28" s="124"/>
      <c r="D28" s="47"/>
      <c r="E28" s="46"/>
      <c r="F28" s="20"/>
      <c r="G28" s="20"/>
      <c r="H28" s="20"/>
      <c r="I28" s="20"/>
      <c r="J28" s="20"/>
      <c r="K28" s="20"/>
      <c r="L28" s="80" t="str">
        <f t="shared" si="2"/>
        <v/>
      </c>
      <c r="M28" s="20"/>
      <c r="N28" s="20"/>
      <c r="O28" s="20"/>
      <c r="P28" s="79" t="str">
        <f t="shared" si="3"/>
        <v/>
      </c>
      <c r="Q28" s="72"/>
      <c r="R28" s="76" t="str">
        <f t="shared" si="5"/>
        <v/>
      </c>
      <c r="S28" s="98" t="str">
        <f t="shared" si="6"/>
        <v/>
      </c>
      <c r="T28" s="128"/>
      <c r="U28" s="126"/>
      <c r="V28" s="128"/>
      <c r="GO28" s="3"/>
      <c r="GP28" s="3"/>
    </row>
    <row r="29" spans="1:198" x14ac:dyDescent="0.25">
      <c r="A29" s="136"/>
      <c r="B29" s="117"/>
      <c r="C29" s="124"/>
      <c r="D29" s="47"/>
      <c r="E29" s="46"/>
      <c r="F29" s="20"/>
      <c r="G29" s="20"/>
      <c r="H29" s="20"/>
      <c r="I29" s="20"/>
      <c r="J29" s="20"/>
      <c r="K29" s="20"/>
      <c r="L29" s="80" t="str">
        <f t="shared" si="2"/>
        <v/>
      </c>
      <c r="M29" s="20"/>
      <c r="N29" s="20"/>
      <c r="O29" s="20"/>
      <c r="P29" s="79" t="str">
        <f t="shared" si="3"/>
        <v/>
      </c>
      <c r="Q29" s="72"/>
      <c r="R29" s="76" t="str">
        <f t="shared" si="5"/>
        <v/>
      </c>
      <c r="S29" s="98" t="str">
        <f t="shared" si="6"/>
        <v/>
      </c>
      <c r="T29" s="128"/>
      <c r="U29" s="126"/>
      <c r="V29" s="128"/>
      <c r="GO29" s="3"/>
      <c r="GP29" s="3"/>
    </row>
    <row r="30" spans="1:198" x14ac:dyDescent="0.25">
      <c r="A30" s="136"/>
      <c r="B30" s="117"/>
      <c r="C30" s="124"/>
      <c r="D30" s="47"/>
      <c r="E30" s="46"/>
      <c r="F30" s="20"/>
      <c r="G30" s="20"/>
      <c r="H30" s="20"/>
      <c r="I30" s="20"/>
      <c r="J30" s="20"/>
      <c r="K30" s="20"/>
      <c r="L30" s="80" t="str">
        <f t="shared" si="2"/>
        <v/>
      </c>
      <c r="M30" s="20"/>
      <c r="N30" s="20"/>
      <c r="O30" s="20"/>
      <c r="P30" s="79" t="str">
        <f t="shared" si="3"/>
        <v/>
      </c>
      <c r="Q30" s="72"/>
      <c r="R30" s="76" t="str">
        <f t="shared" si="5"/>
        <v/>
      </c>
      <c r="S30" s="98" t="str">
        <f t="shared" si="6"/>
        <v/>
      </c>
      <c r="T30" s="128"/>
      <c r="U30" s="126"/>
      <c r="V30" s="128"/>
      <c r="GO30" s="3"/>
      <c r="GP30" s="3"/>
    </row>
    <row r="31" spans="1:198" x14ac:dyDescent="0.25">
      <c r="A31" s="136"/>
      <c r="B31" s="117"/>
      <c r="C31" s="124"/>
      <c r="D31" s="47"/>
      <c r="E31" s="46"/>
      <c r="F31" s="20"/>
      <c r="G31" s="20"/>
      <c r="H31" s="20"/>
      <c r="I31" s="20"/>
      <c r="J31" s="20"/>
      <c r="K31" s="20"/>
      <c r="L31" s="80" t="str">
        <f t="shared" si="2"/>
        <v/>
      </c>
      <c r="M31" s="20"/>
      <c r="N31" s="20"/>
      <c r="O31" s="20"/>
      <c r="P31" s="79" t="str">
        <f t="shared" si="3"/>
        <v/>
      </c>
      <c r="Q31" s="72"/>
      <c r="R31" s="76" t="str">
        <f t="shared" si="5"/>
        <v/>
      </c>
      <c r="S31" s="98" t="str">
        <f t="shared" si="6"/>
        <v/>
      </c>
      <c r="T31" s="128"/>
      <c r="U31" s="126"/>
      <c r="V31" s="128"/>
      <c r="GO31" s="3"/>
      <c r="GP31" s="3"/>
    </row>
    <row r="32" spans="1:198" x14ac:dyDescent="0.25">
      <c r="A32" s="136"/>
      <c r="B32" s="117"/>
      <c r="C32" s="124"/>
      <c r="D32" s="47"/>
      <c r="E32" s="46"/>
      <c r="F32" s="20"/>
      <c r="G32" s="20"/>
      <c r="H32" s="20"/>
      <c r="I32" s="20"/>
      <c r="J32" s="20"/>
      <c r="K32" s="20"/>
      <c r="L32" s="80" t="str">
        <f t="shared" si="2"/>
        <v/>
      </c>
      <c r="M32" s="20"/>
      <c r="N32" s="20"/>
      <c r="O32" s="20"/>
      <c r="P32" s="79" t="str">
        <f t="shared" si="3"/>
        <v/>
      </c>
      <c r="Q32" s="72"/>
      <c r="R32" s="76" t="str">
        <f t="shared" si="5"/>
        <v/>
      </c>
      <c r="S32" s="98" t="str">
        <f t="shared" si="6"/>
        <v/>
      </c>
      <c r="T32" s="128"/>
      <c r="U32" s="126"/>
      <c r="V32" s="128"/>
      <c r="GO32" s="3"/>
      <c r="GP32" s="3"/>
    </row>
    <row r="33" spans="1:198" x14ac:dyDescent="0.25">
      <c r="A33" s="136"/>
      <c r="B33" s="117"/>
      <c r="C33" s="124"/>
      <c r="D33" s="47"/>
      <c r="E33" s="46"/>
      <c r="F33" s="20"/>
      <c r="G33" s="20"/>
      <c r="H33" s="20"/>
      <c r="I33" s="20"/>
      <c r="J33" s="20"/>
      <c r="K33" s="20"/>
      <c r="L33" s="80" t="str">
        <f t="shared" si="2"/>
        <v/>
      </c>
      <c r="M33" s="20"/>
      <c r="N33" s="20"/>
      <c r="O33" s="20"/>
      <c r="P33" s="79" t="str">
        <f t="shared" si="3"/>
        <v/>
      </c>
      <c r="Q33" s="72"/>
      <c r="R33" s="76" t="str">
        <f t="shared" si="5"/>
        <v/>
      </c>
      <c r="S33" s="98" t="str">
        <f t="shared" si="6"/>
        <v/>
      </c>
      <c r="T33" s="128"/>
      <c r="U33" s="126"/>
      <c r="V33" s="128"/>
      <c r="GO33" s="3"/>
      <c r="GP33" s="3"/>
    </row>
    <row r="34" spans="1:198" x14ac:dyDescent="0.25">
      <c r="A34" s="136"/>
      <c r="B34" s="117"/>
      <c r="C34" s="124"/>
      <c r="D34" s="47"/>
      <c r="E34" s="46"/>
      <c r="F34" s="20"/>
      <c r="G34" s="20"/>
      <c r="H34" s="20"/>
      <c r="I34" s="20"/>
      <c r="J34" s="20"/>
      <c r="K34" s="20"/>
      <c r="L34" s="80" t="str">
        <f t="shared" si="2"/>
        <v/>
      </c>
      <c r="M34" s="20"/>
      <c r="N34" s="20"/>
      <c r="O34" s="20"/>
      <c r="P34" s="79" t="str">
        <f t="shared" si="3"/>
        <v/>
      </c>
      <c r="Q34" s="72"/>
      <c r="R34" s="76" t="str">
        <f t="shared" si="5"/>
        <v/>
      </c>
      <c r="S34" s="98" t="str">
        <f t="shared" si="6"/>
        <v/>
      </c>
      <c r="T34" s="128"/>
      <c r="U34" s="126"/>
      <c r="V34" s="128"/>
      <c r="GO34" s="3"/>
      <c r="GP34" s="3"/>
    </row>
    <row r="35" spans="1:198" x14ac:dyDescent="0.25">
      <c r="A35" s="136"/>
      <c r="B35" s="117"/>
      <c r="C35" s="124"/>
      <c r="D35" s="47"/>
      <c r="E35" s="46"/>
      <c r="F35" s="20"/>
      <c r="G35" s="20"/>
      <c r="H35" s="20"/>
      <c r="I35" s="20"/>
      <c r="J35" s="20"/>
      <c r="K35" s="20"/>
      <c r="L35" s="80" t="str">
        <f t="shared" si="2"/>
        <v/>
      </c>
      <c r="M35" s="20"/>
      <c r="N35" s="20"/>
      <c r="O35" s="20"/>
      <c r="P35" s="79" t="str">
        <f t="shared" si="3"/>
        <v/>
      </c>
      <c r="Q35" s="72"/>
      <c r="R35" s="76" t="str">
        <f t="shared" si="5"/>
        <v/>
      </c>
      <c r="S35" s="98" t="str">
        <f t="shared" si="6"/>
        <v/>
      </c>
      <c r="T35" s="128"/>
      <c r="U35" s="126"/>
      <c r="V35" s="128"/>
      <c r="GO35" s="3"/>
      <c r="GP35" s="3"/>
    </row>
    <row r="36" spans="1:198" x14ac:dyDescent="0.25">
      <c r="A36" s="136"/>
      <c r="B36" s="117"/>
      <c r="C36" s="124"/>
      <c r="D36" s="47"/>
      <c r="E36" s="46"/>
      <c r="F36" s="20"/>
      <c r="G36" s="20"/>
      <c r="H36" s="20"/>
      <c r="I36" s="20"/>
      <c r="J36" s="20"/>
      <c r="K36" s="20"/>
      <c r="L36" s="80" t="str">
        <f t="shared" si="2"/>
        <v/>
      </c>
      <c r="M36" s="20"/>
      <c r="N36" s="20"/>
      <c r="O36" s="20"/>
      <c r="P36" s="79" t="str">
        <f t="shared" si="3"/>
        <v/>
      </c>
      <c r="Q36" s="72"/>
      <c r="R36" s="76" t="str">
        <f t="shared" si="5"/>
        <v/>
      </c>
      <c r="S36" s="98" t="str">
        <f t="shared" si="6"/>
        <v/>
      </c>
      <c r="T36" s="128"/>
      <c r="U36" s="126"/>
      <c r="V36" s="128"/>
      <c r="GO36" s="3"/>
      <c r="GP36" s="3"/>
    </row>
    <row r="37" spans="1:198" x14ac:dyDescent="0.25">
      <c r="A37" s="136"/>
      <c r="B37" s="117"/>
      <c r="C37" s="124"/>
      <c r="D37" s="47"/>
      <c r="E37" s="46"/>
      <c r="F37" s="20"/>
      <c r="G37" s="20"/>
      <c r="H37" s="20"/>
      <c r="I37" s="20"/>
      <c r="J37" s="20"/>
      <c r="K37" s="20"/>
      <c r="L37" s="80" t="str">
        <f t="shared" si="2"/>
        <v/>
      </c>
      <c r="M37" s="20"/>
      <c r="N37" s="20"/>
      <c r="O37" s="20"/>
      <c r="P37" s="79" t="str">
        <f t="shared" si="3"/>
        <v/>
      </c>
      <c r="Q37" s="72"/>
      <c r="R37" s="76" t="str">
        <f t="shared" si="5"/>
        <v/>
      </c>
      <c r="S37" s="98" t="str">
        <f t="shared" si="6"/>
        <v/>
      </c>
      <c r="T37" s="128"/>
      <c r="U37" s="126"/>
      <c r="V37" s="128"/>
      <c r="GO37" s="3"/>
      <c r="GP37" s="3"/>
    </row>
    <row r="38" spans="1:198" x14ac:dyDescent="0.25">
      <c r="A38" s="136"/>
      <c r="B38" s="113"/>
      <c r="C38" s="124"/>
      <c r="D38" s="50"/>
      <c r="E38" s="51"/>
      <c r="F38" s="22"/>
      <c r="G38" s="22"/>
      <c r="H38" s="22"/>
      <c r="I38" s="22"/>
      <c r="J38" s="22"/>
      <c r="K38" s="22"/>
      <c r="L38" s="82" t="str">
        <f t="shared" si="2"/>
        <v/>
      </c>
      <c r="M38" s="20"/>
      <c r="N38" s="22"/>
      <c r="O38" s="20"/>
      <c r="P38" s="79" t="str">
        <f t="shared" si="3"/>
        <v/>
      </c>
      <c r="Q38" s="73"/>
      <c r="R38" s="77" t="str">
        <f t="shared" si="5"/>
        <v/>
      </c>
      <c r="S38" s="100" t="str">
        <f t="shared" si="6"/>
        <v/>
      </c>
      <c r="T38" s="128"/>
      <c r="U38" s="126"/>
      <c r="V38" s="128"/>
      <c r="GO38" s="3"/>
      <c r="GP38" s="3"/>
    </row>
    <row r="39" spans="1:198" ht="15.75" thickBot="1" x14ac:dyDescent="0.3">
      <c r="A39" s="137"/>
      <c r="B39" s="114"/>
      <c r="C39" s="125"/>
      <c r="D39" s="52"/>
      <c r="E39" s="53"/>
      <c r="F39" s="23"/>
      <c r="G39" s="23"/>
      <c r="H39" s="23"/>
      <c r="I39" s="23"/>
      <c r="J39" s="23"/>
      <c r="K39" s="23"/>
      <c r="L39" s="83" t="str">
        <f t="shared" si="2"/>
        <v/>
      </c>
      <c r="M39" s="20"/>
      <c r="N39" s="23"/>
      <c r="O39" s="20"/>
      <c r="P39" s="79" t="str">
        <f t="shared" si="3"/>
        <v/>
      </c>
      <c r="Q39" s="74"/>
      <c r="R39" s="78" t="str">
        <f t="shared" si="5"/>
        <v/>
      </c>
      <c r="S39" s="101" t="str">
        <f t="shared" si="6"/>
        <v/>
      </c>
      <c r="T39" s="129"/>
      <c r="U39" s="127"/>
      <c r="V39" s="129"/>
      <c r="GO39" s="3"/>
      <c r="GP39" s="3"/>
    </row>
    <row r="40" spans="1:198" x14ac:dyDescent="0.25">
      <c r="A40" s="138" t="s">
        <v>5</v>
      </c>
      <c r="B40" s="119"/>
      <c r="C40" s="132">
        <v>4.1000000000000002E-2</v>
      </c>
      <c r="D40" s="48"/>
      <c r="E40" s="49"/>
      <c r="F40" s="21"/>
      <c r="G40" s="21"/>
      <c r="H40" s="21"/>
      <c r="I40" s="21"/>
      <c r="J40" s="21"/>
      <c r="K40" s="21"/>
      <c r="L40" s="81" t="str">
        <f t="shared" si="2"/>
        <v/>
      </c>
      <c r="M40" s="21"/>
      <c r="N40" s="21"/>
      <c r="O40" s="21"/>
      <c r="P40" s="87" t="str">
        <f t="shared" si="3"/>
        <v/>
      </c>
      <c r="Q40" s="62"/>
      <c r="R40" s="38" t="str">
        <f t="shared" ref="R40:R54" si="7">IF(OR(ISBLANK($C$40),ISBLANK(P40),ISBLANK(Q40)),"",ROUND(ROUND(Q40,2)*0.86,2))</f>
        <v/>
      </c>
      <c r="S40" s="99" t="str">
        <f t="shared" ref="S40:S54" si="8">IF(OR(ISBLANK($C$40),P40="",R40=""),"",ROUND(ROUND(ROUND(R40,2)/P40,2)*$C$40,2))</f>
        <v/>
      </c>
      <c r="T40" s="135" t="str">
        <f>IFERROR(ROUND(AVERAGE(S40:S54),2),"")</f>
        <v/>
      </c>
      <c r="U40" s="126" t="str">
        <f>IF(AND(ISBLANK(D40),ISBLANK(E40)),"",$P$5)</f>
        <v/>
      </c>
      <c r="V40" s="135" t="str">
        <f>IFERROR(ROUND(U40*T40,2),"")</f>
        <v/>
      </c>
      <c r="GO40" s="3"/>
      <c r="GP40" s="3"/>
    </row>
    <row r="41" spans="1:198" x14ac:dyDescent="0.25">
      <c r="A41" s="136"/>
      <c r="B41" s="113"/>
      <c r="C41" s="133"/>
      <c r="D41" s="47"/>
      <c r="E41" s="46"/>
      <c r="F41" s="20"/>
      <c r="G41" s="20"/>
      <c r="H41" s="20"/>
      <c r="I41" s="20"/>
      <c r="J41" s="20"/>
      <c r="K41" s="20"/>
      <c r="L41" s="80" t="str">
        <f t="shared" si="2"/>
        <v/>
      </c>
      <c r="M41" s="20"/>
      <c r="N41" s="20"/>
      <c r="O41" s="20"/>
      <c r="P41" s="79" t="str">
        <f t="shared" si="3"/>
        <v/>
      </c>
      <c r="Q41" s="63"/>
      <c r="R41" s="38" t="str">
        <f t="shared" si="7"/>
        <v/>
      </c>
      <c r="S41" s="98" t="str">
        <f t="shared" si="8"/>
        <v/>
      </c>
      <c r="T41" s="128"/>
      <c r="U41" s="126"/>
      <c r="V41" s="128"/>
      <c r="GO41" s="3"/>
      <c r="GP41" s="3"/>
    </row>
    <row r="42" spans="1:198" x14ac:dyDescent="0.25">
      <c r="A42" s="136"/>
      <c r="B42" s="113"/>
      <c r="C42" s="133"/>
      <c r="D42" s="47"/>
      <c r="E42" s="46"/>
      <c r="F42" s="20"/>
      <c r="G42" s="20"/>
      <c r="H42" s="20"/>
      <c r="I42" s="20"/>
      <c r="J42" s="20"/>
      <c r="K42" s="20"/>
      <c r="L42" s="80" t="str">
        <f t="shared" si="2"/>
        <v/>
      </c>
      <c r="M42" s="20"/>
      <c r="N42" s="20"/>
      <c r="O42" s="20"/>
      <c r="P42" s="79" t="str">
        <f t="shared" si="3"/>
        <v/>
      </c>
      <c r="Q42" s="63"/>
      <c r="R42" s="38" t="str">
        <f t="shared" si="7"/>
        <v/>
      </c>
      <c r="S42" s="98" t="str">
        <f t="shared" si="8"/>
        <v/>
      </c>
      <c r="T42" s="128"/>
      <c r="U42" s="126"/>
      <c r="V42" s="128"/>
      <c r="GO42" s="3"/>
      <c r="GP42" s="3"/>
    </row>
    <row r="43" spans="1:198" x14ac:dyDescent="0.25">
      <c r="A43" s="136"/>
      <c r="B43" s="113"/>
      <c r="C43" s="133"/>
      <c r="D43" s="47"/>
      <c r="E43" s="46"/>
      <c r="F43" s="20"/>
      <c r="G43" s="20"/>
      <c r="H43" s="20"/>
      <c r="I43" s="20"/>
      <c r="J43" s="20"/>
      <c r="K43" s="20"/>
      <c r="L43" s="80" t="str">
        <f t="shared" si="2"/>
        <v/>
      </c>
      <c r="M43" s="20"/>
      <c r="N43" s="20"/>
      <c r="O43" s="20"/>
      <c r="P43" s="79" t="str">
        <f t="shared" si="3"/>
        <v/>
      </c>
      <c r="Q43" s="63"/>
      <c r="R43" s="38" t="str">
        <f t="shared" si="7"/>
        <v/>
      </c>
      <c r="S43" s="98" t="str">
        <f t="shared" si="8"/>
        <v/>
      </c>
      <c r="T43" s="128"/>
      <c r="U43" s="126"/>
      <c r="V43" s="128"/>
      <c r="GO43" s="3"/>
      <c r="GP43" s="3"/>
    </row>
    <row r="44" spans="1:198" x14ac:dyDescent="0.25">
      <c r="A44" s="136"/>
      <c r="B44" s="113"/>
      <c r="C44" s="133"/>
      <c r="D44" s="47"/>
      <c r="E44" s="46"/>
      <c r="F44" s="20"/>
      <c r="G44" s="20"/>
      <c r="H44" s="20"/>
      <c r="I44" s="20"/>
      <c r="J44" s="20"/>
      <c r="K44" s="20"/>
      <c r="L44" s="80" t="str">
        <f t="shared" si="2"/>
        <v/>
      </c>
      <c r="M44" s="20"/>
      <c r="N44" s="20"/>
      <c r="O44" s="20"/>
      <c r="P44" s="79" t="str">
        <f t="shared" si="3"/>
        <v/>
      </c>
      <c r="Q44" s="63"/>
      <c r="R44" s="38" t="str">
        <f t="shared" si="7"/>
        <v/>
      </c>
      <c r="S44" s="98" t="str">
        <f t="shared" si="8"/>
        <v/>
      </c>
      <c r="T44" s="128"/>
      <c r="U44" s="126"/>
      <c r="V44" s="128"/>
      <c r="GO44" s="3"/>
      <c r="GP44" s="3"/>
    </row>
    <row r="45" spans="1:198" x14ac:dyDescent="0.25">
      <c r="A45" s="136"/>
      <c r="B45" s="113"/>
      <c r="C45" s="133"/>
      <c r="D45" s="47"/>
      <c r="E45" s="46"/>
      <c r="F45" s="20"/>
      <c r="G45" s="20"/>
      <c r="H45" s="20"/>
      <c r="I45" s="20"/>
      <c r="J45" s="20"/>
      <c r="K45" s="20"/>
      <c r="L45" s="80" t="str">
        <f t="shared" si="2"/>
        <v/>
      </c>
      <c r="M45" s="20"/>
      <c r="N45" s="20"/>
      <c r="O45" s="20"/>
      <c r="P45" s="79" t="str">
        <f t="shared" si="3"/>
        <v/>
      </c>
      <c r="Q45" s="63"/>
      <c r="R45" s="38" t="str">
        <f t="shared" si="7"/>
        <v/>
      </c>
      <c r="S45" s="98" t="str">
        <f t="shared" si="8"/>
        <v/>
      </c>
      <c r="T45" s="128"/>
      <c r="U45" s="126"/>
      <c r="V45" s="128"/>
      <c r="GO45" s="3"/>
      <c r="GP45" s="3"/>
    </row>
    <row r="46" spans="1:198" x14ac:dyDescent="0.25">
      <c r="A46" s="136"/>
      <c r="B46" s="113"/>
      <c r="C46" s="133"/>
      <c r="D46" s="47"/>
      <c r="E46" s="46"/>
      <c r="F46" s="20"/>
      <c r="G46" s="20"/>
      <c r="H46" s="20"/>
      <c r="I46" s="20"/>
      <c r="J46" s="20"/>
      <c r="K46" s="20"/>
      <c r="L46" s="80" t="str">
        <f t="shared" si="2"/>
        <v/>
      </c>
      <c r="M46" s="20"/>
      <c r="N46" s="20"/>
      <c r="O46" s="20"/>
      <c r="P46" s="79" t="str">
        <f t="shared" si="3"/>
        <v/>
      </c>
      <c r="Q46" s="63"/>
      <c r="R46" s="38" t="str">
        <f t="shared" si="7"/>
        <v/>
      </c>
      <c r="S46" s="98" t="str">
        <f t="shared" si="8"/>
        <v/>
      </c>
      <c r="T46" s="128"/>
      <c r="U46" s="126"/>
      <c r="V46" s="128"/>
      <c r="GO46" s="3"/>
      <c r="GP46" s="3"/>
    </row>
    <row r="47" spans="1:198" x14ac:dyDescent="0.25">
      <c r="A47" s="136"/>
      <c r="B47" s="113"/>
      <c r="C47" s="133"/>
      <c r="D47" s="47"/>
      <c r="E47" s="46"/>
      <c r="F47" s="20"/>
      <c r="G47" s="20"/>
      <c r="H47" s="20"/>
      <c r="I47" s="20"/>
      <c r="J47" s="20"/>
      <c r="K47" s="20"/>
      <c r="L47" s="80" t="str">
        <f t="shared" si="2"/>
        <v/>
      </c>
      <c r="M47" s="20"/>
      <c r="N47" s="20"/>
      <c r="O47" s="20"/>
      <c r="P47" s="79" t="str">
        <f t="shared" si="3"/>
        <v/>
      </c>
      <c r="Q47" s="63"/>
      <c r="R47" s="38" t="str">
        <f t="shared" si="7"/>
        <v/>
      </c>
      <c r="S47" s="98" t="str">
        <f t="shared" si="8"/>
        <v/>
      </c>
      <c r="T47" s="128"/>
      <c r="U47" s="126"/>
      <c r="V47" s="128"/>
      <c r="GO47" s="3"/>
      <c r="GP47" s="3"/>
    </row>
    <row r="48" spans="1:198" x14ac:dyDescent="0.25">
      <c r="A48" s="136"/>
      <c r="B48" s="113"/>
      <c r="C48" s="133"/>
      <c r="D48" s="47"/>
      <c r="E48" s="46"/>
      <c r="F48" s="20"/>
      <c r="G48" s="20"/>
      <c r="H48" s="20"/>
      <c r="I48" s="20"/>
      <c r="J48" s="20"/>
      <c r="K48" s="20"/>
      <c r="L48" s="80" t="str">
        <f t="shared" si="2"/>
        <v/>
      </c>
      <c r="M48" s="20"/>
      <c r="N48" s="20"/>
      <c r="O48" s="20"/>
      <c r="P48" s="79" t="str">
        <f t="shared" si="3"/>
        <v/>
      </c>
      <c r="Q48" s="63"/>
      <c r="R48" s="38" t="str">
        <f t="shared" si="7"/>
        <v/>
      </c>
      <c r="S48" s="98" t="str">
        <f t="shared" si="8"/>
        <v/>
      </c>
      <c r="T48" s="128"/>
      <c r="U48" s="126"/>
      <c r="V48" s="128"/>
      <c r="GO48" s="3"/>
      <c r="GP48" s="3"/>
    </row>
    <row r="49" spans="1:198" x14ac:dyDescent="0.25">
      <c r="A49" s="136"/>
      <c r="B49" s="113"/>
      <c r="C49" s="133"/>
      <c r="D49" s="47"/>
      <c r="E49" s="46"/>
      <c r="F49" s="20"/>
      <c r="G49" s="20"/>
      <c r="H49" s="20"/>
      <c r="I49" s="20"/>
      <c r="J49" s="20"/>
      <c r="K49" s="20"/>
      <c r="L49" s="80" t="str">
        <f t="shared" si="2"/>
        <v/>
      </c>
      <c r="M49" s="20"/>
      <c r="N49" s="20"/>
      <c r="O49" s="20"/>
      <c r="P49" s="79" t="str">
        <f t="shared" si="3"/>
        <v/>
      </c>
      <c r="Q49" s="63"/>
      <c r="R49" s="38" t="str">
        <f t="shared" si="7"/>
        <v/>
      </c>
      <c r="S49" s="98" t="str">
        <f t="shared" si="8"/>
        <v/>
      </c>
      <c r="T49" s="128"/>
      <c r="U49" s="126"/>
      <c r="V49" s="128"/>
      <c r="GO49" s="3"/>
      <c r="GP49" s="3"/>
    </row>
    <row r="50" spans="1:198" x14ac:dyDescent="0.25">
      <c r="A50" s="136"/>
      <c r="B50" s="113"/>
      <c r="C50" s="133"/>
      <c r="D50" s="47"/>
      <c r="E50" s="46"/>
      <c r="F50" s="20"/>
      <c r="G50" s="20"/>
      <c r="H50" s="20"/>
      <c r="I50" s="20"/>
      <c r="J50" s="20"/>
      <c r="K50" s="20"/>
      <c r="L50" s="80" t="str">
        <f t="shared" si="2"/>
        <v/>
      </c>
      <c r="M50" s="20"/>
      <c r="N50" s="20"/>
      <c r="O50" s="20"/>
      <c r="P50" s="79" t="str">
        <f t="shared" si="3"/>
        <v/>
      </c>
      <c r="Q50" s="63"/>
      <c r="R50" s="38" t="str">
        <f t="shared" si="7"/>
        <v/>
      </c>
      <c r="S50" s="98" t="str">
        <f t="shared" si="8"/>
        <v/>
      </c>
      <c r="T50" s="128"/>
      <c r="U50" s="126"/>
      <c r="V50" s="128"/>
      <c r="GO50" s="3"/>
      <c r="GP50" s="3"/>
    </row>
    <row r="51" spans="1:198" x14ac:dyDescent="0.25">
      <c r="A51" s="136"/>
      <c r="B51" s="113"/>
      <c r="C51" s="133"/>
      <c r="D51" s="47"/>
      <c r="E51" s="46"/>
      <c r="F51" s="20"/>
      <c r="G51" s="20"/>
      <c r="H51" s="20"/>
      <c r="I51" s="20"/>
      <c r="J51" s="20"/>
      <c r="K51" s="20"/>
      <c r="L51" s="80" t="str">
        <f t="shared" si="2"/>
        <v/>
      </c>
      <c r="M51" s="20"/>
      <c r="N51" s="20"/>
      <c r="O51" s="20"/>
      <c r="P51" s="79" t="str">
        <f t="shared" si="3"/>
        <v/>
      </c>
      <c r="Q51" s="63"/>
      <c r="R51" s="38" t="str">
        <f t="shared" si="7"/>
        <v/>
      </c>
      <c r="S51" s="98" t="str">
        <f t="shared" si="8"/>
        <v/>
      </c>
      <c r="T51" s="128"/>
      <c r="U51" s="126"/>
      <c r="V51" s="128"/>
      <c r="GO51" s="3"/>
      <c r="GP51" s="3"/>
    </row>
    <row r="52" spans="1:198" x14ac:dyDescent="0.25">
      <c r="A52" s="136"/>
      <c r="B52" s="113"/>
      <c r="C52" s="133"/>
      <c r="D52" s="47"/>
      <c r="E52" s="46"/>
      <c r="F52" s="20"/>
      <c r="G52" s="20"/>
      <c r="H52" s="20"/>
      <c r="I52" s="20"/>
      <c r="J52" s="20"/>
      <c r="K52" s="20"/>
      <c r="L52" s="80" t="str">
        <f t="shared" si="2"/>
        <v/>
      </c>
      <c r="M52" s="20"/>
      <c r="N52" s="20"/>
      <c r="O52" s="20"/>
      <c r="P52" s="79" t="str">
        <f t="shared" si="3"/>
        <v/>
      </c>
      <c r="Q52" s="63"/>
      <c r="R52" s="38" t="str">
        <f t="shared" si="7"/>
        <v/>
      </c>
      <c r="S52" s="98" t="str">
        <f t="shared" si="8"/>
        <v/>
      </c>
      <c r="T52" s="128"/>
      <c r="U52" s="126"/>
      <c r="V52" s="128"/>
      <c r="GO52" s="3"/>
      <c r="GP52" s="3"/>
    </row>
    <row r="53" spans="1:198" x14ac:dyDescent="0.25">
      <c r="A53" s="136"/>
      <c r="B53" s="113"/>
      <c r="C53" s="133"/>
      <c r="D53" s="50"/>
      <c r="E53" s="51"/>
      <c r="F53" s="22"/>
      <c r="G53" s="22"/>
      <c r="H53" s="22"/>
      <c r="I53" s="22"/>
      <c r="J53" s="22"/>
      <c r="K53" s="22"/>
      <c r="L53" s="82" t="str">
        <f t="shared" si="2"/>
        <v/>
      </c>
      <c r="M53" s="20"/>
      <c r="N53" s="22"/>
      <c r="O53" s="20"/>
      <c r="P53" s="79" t="str">
        <f t="shared" si="3"/>
        <v/>
      </c>
      <c r="Q53" s="64"/>
      <c r="R53" s="38" t="str">
        <f t="shared" si="7"/>
        <v/>
      </c>
      <c r="S53" s="100" t="str">
        <f t="shared" si="8"/>
        <v/>
      </c>
      <c r="T53" s="128"/>
      <c r="U53" s="126"/>
      <c r="V53" s="128"/>
      <c r="GO53" s="3"/>
      <c r="GP53" s="3"/>
    </row>
    <row r="54" spans="1:198" ht="15.75" thickBot="1" x14ac:dyDescent="0.3">
      <c r="A54" s="137"/>
      <c r="B54" s="114"/>
      <c r="C54" s="134"/>
      <c r="D54" s="52"/>
      <c r="E54" s="53"/>
      <c r="F54" s="23"/>
      <c r="G54" s="23"/>
      <c r="H54" s="23"/>
      <c r="I54" s="23"/>
      <c r="J54" s="23"/>
      <c r="K54" s="23"/>
      <c r="L54" s="83" t="str">
        <f t="shared" si="2"/>
        <v/>
      </c>
      <c r="M54" s="20"/>
      <c r="N54" s="23"/>
      <c r="O54" s="20"/>
      <c r="P54" s="79" t="str">
        <f t="shared" si="3"/>
        <v/>
      </c>
      <c r="Q54" s="65"/>
      <c r="R54" s="39" t="str">
        <f t="shared" si="7"/>
        <v/>
      </c>
      <c r="S54" s="101" t="str">
        <f t="shared" si="8"/>
        <v/>
      </c>
      <c r="T54" s="129"/>
      <c r="U54" s="127"/>
      <c r="V54" s="129"/>
      <c r="GO54" s="3"/>
      <c r="GP54" s="3"/>
    </row>
    <row r="55" spans="1:198" x14ac:dyDescent="0.25">
      <c r="A55" s="138" t="s">
        <v>6</v>
      </c>
      <c r="B55" s="119"/>
      <c r="C55" s="124">
        <v>1</v>
      </c>
      <c r="D55" s="48"/>
      <c r="E55" s="49"/>
      <c r="F55" s="21"/>
      <c r="G55" s="21"/>
      <c r="H55" s="21"/>
      <c r="I55" s="21"/>
      <c r="J55" s="21"/>
      <c r="K55" s="21"/>
      <c r="L55" s="81" t="str">
        <f t="shared" si="2"/>
        <v/>
      </c>
      <c r="M55" s="21"/>
      <c r="N55" s="21"/>
      <c r="O55" s="21"/>
      <c r="P55" s="87" t="str">
        <f t="shared" si="3"/>
        <v/>
      </c>
      <c r="Q55" s="66"/>
      <c r="R55" s="40" t="str">
        <f>IF(OR(ISBLANK($C$55),ISBLANK(Q55)),"",IF(Q55&lt;=91.63,ROUND(ROUND(Q55,2)/1.279,2),IF(AND(Q55&gt;91.63,Q55&lt;=200),ROUND(ROUND(Q55,2)-38.37,2),IF(AND(Q55&gt;200,Q55&lt;=500),ROUND(ROUND(Q55,2)-43.37,2),ROUND(Q55-48.37,2)))))</f>
        <v/>
      </c>
      <c r="S55" s="99" t="str">
        <f t="shared" ref="S55:S69" si="9">IF(OR(ISBLANK($C$55),P55="",R55=""),"",ROUND(ROUND(ROUND(R55,2)/P55,2)*$C$55,2))</f>
        <v/>
      </c>
      <c r="T55" s="135" t="str">
        <f>IFERROR(ROUND(AVERAGE(S55:S69),2),"")</f>
        <v/>
      </c>
      <c r="U55" s="126" t="str">
        <f>IF(AND(ISBLANK(D55),ISBLANK(E55)),"",$P$5)</f>
        <v/>
      </c>
      <c r="V55" s="135" t="str">
        <f>IFERROR(ROUND(U55*T55,2),"")</f>
        <v/>
      </c>
      <c r="GO55" s="3"/>
      <c r="GP55" s="3"/>
    </row>
    <row r="56" spans="1:198" x14ac:dyDescent="0.25">
      <c r="A56" s="136"/>
      <c r="B56" s="113"/>
      <c r="C56" s="124"/>
      <c r="D56" s="47"/>
      <c r="E56" s="46"/>
      <c r="F56" s="20"/>
      <c r="G56" s="20"/>
      <c r="H56" s="20"/>
      <c r="I56" s="20"/>
      <c r="J56" s="20"/>
      <c r="K56" s="20"/>
      <c r="L56" s="80" t="str">
        <f t="shared" si="2"/>
        <v/>
      </c>
      <c r="M56" s="20"/>
      <c r="N56" s="20"/>
      <c r="O56" s="20"/>
      <c r="P56" s="79" t="str">
        <f t="shared" si="3"/>
        <v/>
      </c>
      <c r="Q56" s="67"/>
      <c r="R56" s="40" t="str">
        <f t="shared" ref="R56:R69" si="10">IF(OR(ISBLANK($C$55),ISBLANK(Q56)),"",IF(Q56&lt;=91.63,ROUND(ROUND(Q56,2)/1.279,2),IF(AND(Q56&gt;91.63,Q56&lt;=200),ROUND(ROUND(Q56,2)-38.37,2),IF(AND(Q56&gt;200,Q56&lt;=500),ROUND(ROUND(Q56,2)-43.37,2),ROUND(Q56-48.37,2)))))</f>
        <v/>
      </c>
      <c r="S56" s="98" t="str">
        <f t="shared" si="9"/>
        <v/>
      </c>
      <c r="T56" s="128"/>
      <c r="U56" s="126"/>
      <c r="V56" s="128"/>
      <c r="GO56" s="3"/>
      <c r="GP56" s="3"/>
    </row>
    <row r="57" spans="1:198" x14ac:dyDescent="0.25">
      <c r="A57" s="136"/>
      <c r="B57" s="113"/>
      <c r="C57" s="124"/>
      <c r="D57" s="47"/>
      <c r="E57" s="46"/>
      <c r="F57" s="20"/>
      <c r="G57" s="20"/>
      <c r="H57" s="20"/>
      <c r="I57" s="20"/>
      <c r="J57" s="20"/>
      <c r="K57" s="20"/>
      <c r="L57" s="80" t="str">
        <f t="shared" si="2"/>
        <v/>
      </c>
      <c r="M57" s="20"/>
      <c r="N57" s="20"/>
      <c r="O57" s="20"/>
      <c r="P57" s="79" t="str">
        <f t="shared" si="3"/>
        <v/>
      </c>
      <c r="Q57" s="67"/>
      <c r="R57" s="40" t="str">
        <f t="shared" si="10"/>
        <v/>
      </c>
      <c r="S57" s="98" t="str">
        <f t="shared" si="9"/>
        <v/>
      </c>
      <c r="T57" s="128"/>
      <c r="U57" s="126"/>
      <c r="V57" s="128"/>
      <c r="GO57" s="3"/>
      <c r="GP57" s="3"/>
    </row>
    <row r="58" spans="1:198" x14ac:dyDescent="0.25">
      <c r="A58" s="136"/>
      <c r="B58" s="113"/>
      <c r="C58" s="124"/>
      <c r="D58" s="47"/>
      <c r="E58" s="46"/>
      <c r="F58" s="20"/>
      <c r="G58" s="20"/>
      <c r="H58" s="20"/>
      <c r="I58" s="20"/>
      <c r="J58" s="20"/>
      <c r="K58" s="20"/>
      <c r="L58" s="80" t="str">
        <f t="shared" si="2"/>
        <v/>
      </c>
      <c r="M58" s="20"/>
      <c r="N58" s="20"/>
      <c r="O58" s="20"/>
      <c r="P58" s="79" t="str">
        <f t="shared" si="3"/>
        <v/>
      </c>
      <c r="Q58" s="67"/>
      <c r="R58" s="40" t="str">
        <f t="shared" si="10"/>
        <v/>
      </c>
      <c r="S58" s="98" t="str">
        <f t="shared" si="9"/>
        <v/>
      </c>
      <c r="T58" s="128"/>
      <c r="U58" s="126"/>
      <c r="V58" s="128"/>
      <c r="GO58" s="3"/>
      <c r="GP58" s="3"/>
    </row>
    <row r="59" spans="1:198" x14ac:dyDescent="0.25">
      <c r="A59" s="136"/>
      <c r="B59" s="113"/>
      <c r="C59" s="124"/>
      <c r="D59" s="47"/>
      <c r="E59" s="46"/>
      <c r="F59" s="20"/>
      <c r="G59" s="20"/>
      <c r="H59" s="20"/>
      <c r="I59" s="20"/>
      <c r="J59" s="20"/>
      <c r="K59" s="20"/>
      <c r="L59" s="80" t="str">
        <f t="shared" si="2"/>
        <v/>
      </c>
      <c r="M59" s="20"/>
      <c r="N59" s="20"/>
      <c r="O59" s="20"/>
      <c r="P59" s="79" t="str">
        <f t="shared" si="3"/>
        <v/>
      </c>
      <c r="Q59" s="67"/>
      <c r="R59" s="40" t="str">
        <f t="shared" si="10"/>
        <v/>
      </c>
      <c r="S59" s="98" t="str">
        <f t="shared" si="9"/>
        <v/>
      </c>
      <c r="T59" s="128"/>
      <c r="U59" s="126"/>
      <c r="V59" s="128"/>
      <c r="GO59" s="3"/>
      <c r="GP59" s="3"/>
    </row>
    <row r="60" spans="1:198" x14ac:dyDescent="0.25">
      <c r="A60" s="136"/>
      <c r="B60" s="113"/>
      <c r="C60" s="124"/>
      <c r="D60" s="47"/>
      <c r="E60" s="46"/>
      <c r="F60" s="20"/>
      <c r="G60" s="20"/>
      <c r="H60" s="20"/>
      <c r="I60" s="20"/>
      <c r="J60" s="20"/>
      <c r="K60" s="20"/>
      <c r="L60" s="80" t="str">
        <f t="shared" si="2"/>
        <v/>
      </c>
      <c r="M60" s="20"/>
      <c r="N60" s="20"/>
      <c r="O60" s="20"/>
      <c r="P60" s="79" t="str">
        <f t="shared" si="3"/>
        <v/>
      </c>
      <c r="Q60" s="67"/>
      <c r="R60" s="40" t="str">
        <f t="shared" si="10"/>
        <v/>
      </c>
      <c r="S60" s="98" t="str">
        <f t="shared" si="9"/>
        <v/>
      </c>
      <c r="T60" s="128"/>
      <c r="U60" s="126"/>
      <c r="V60" s="128"/>
      <c r="GO60" s="3"/>
      <c r="GP60" s="3"/>
    </row>
    <row r="61" spans="1:198" x14ac:dyDescent="0.25">
      <c r="A61" s="136"/>
      <c r="B61" s="113"/>
      <c r="C61" s="124"/>
      <c r="D61" s="47"/>
      <c r="E61" s="46"/>
      <c r="F61" s="20"/>
      <c r="G61" s="20"/>
      <c r="H61" s="20"/>
      <c r="I61" s="20"/>
      <c r="J61" s="20"/>
      <c r="K61" s="20"/>
      <c r="L61" s="80" t="str">
        <f t="shared" si="2"/>
        <v/>
      </c>
      <c r="M61" s="20"/>
      <c r="N61" s="20"/>
      <c r="O61" s="20"/>
      <c r="P61" s="79" t="str">
        <f t="shared" si="3"/>
        <v/>
      </c>
      <c r="Q61" s="67"/>
      <c r="R61" s="40" t="str">
        <f t="shared" si="10"/>
        <v/>
      </c>
      <c r="S61" s="98" t="str">
        <f t="shared" si="9"/>
        <v/>
      </c>
      <c r="T61" s="128"/>
      <c r="U61" s="126"/>
      <c r="V61" s="128"/>
      <c r="GO61" s="3"/>
      <c r="GP61" s="3"/>
    </row>
    <row r="62" spans="1:198" x14ac:dyDescent="0.25">
      <c r="A62" s="136"/>
      <c r="B62" s="113"/>
      <c r="C62" s="124"/>
      <c r="D62" s="47"/>
      <c r="E62" s="46"/>
      <c r="F62" s="20"/>
      <c r="G62" s="20"/>
      <c r="H62" s="20"/>
      <c r="I62" s="20"/>
      <c r="J62" s="20"/>
      <c r="K62" s="20"/>
      <c r="L62" s="80" t="str">
        <f t="shared" si="2"/>
        <v/>
      </c>
      <c r="M62" s="20"/>
      <c r="N62" s="20"/>
      <c r="O62" s="20"/>
      <c r="P62" s="79" t="str">
        <f t="shared" si="3"/>
        <v/>
      </c>
      <c r="Q62" s="67"/>
      <c r="R62" s="40" t="str">
        <f t="shared" si="10"/>
        <v/>
      </c>
      <c r="S62" s="98" t="str">
        <f t="shared" si="9"/>
        <v/>
      </c>
      <c r="T62" s="128"/>
      <c r="U62" s="126"/>
      <c r="V62" s="128"/>
      <c r="GO62" s="3"/>
      <c r="GP62" s="3"/>
    </row>
    <row r="63" spans="1:198" x14ac:dyDescent="0.25">
      <c r="A63" s="136"/>
      <c r="B63" s="113"/>
      <c r="C63" s="124"/>
      <c r="D63" s="47"/>
      <c r="E63" s="46"/>
      <c r="F63" s="20"/>
      <c r="G63" s="20"/>
      <c r="H63" s="20"/>
      <c r="I63" s="20"/>
      <c r="J63" s="20"/>
      <c r="K63" s="20"/>
      <c r="L63" s="80" t="str">
        <f t="shared" si="2"/>
        <v/>
      </c>
      <c r="M63" s="20"/>
      <c r="N63" s="20"/>
      <c r="O63" s="20"/>
      <c r="P63" s="79" t="str">
        <f t="shared" si="3"/>
        <v/>
      </c>
      <c r="Q63" s="67"/>
      <c r="R63" s="40" t="str">
        <f t="shared" si="10"/>
        <v/>
      </c>
      <c r="S63" s="98" t="str">
        <f t="shared" si="9"/>
        <v/>
      </c>
      <c r="T63" s="128"/>
      <c r="U63" s="126"/>
      <c r="V63" s="128"/>
      <c r="GO63" s="3"/>
      <c r="GP63" s="3"/>
    </row>
    <row r="64" spans="1:198" x14ac:dyDescent="0.25">
      <c r="A64" s="136"/>
      <c r="B64" s="113"/>
      <c r="C64" s="124"/>
      <c r="D64" s="47"/>
      <c r="E64" s="46"/>
      <c r="F64" s="20"/>
      <c r="G64" s="20"/>
      <c r="H64" s="20"/>
      <c r="I64" s="20"/>
      <c r="J64" s="20"/>
      <c r="K64" s="20"/>
      <c r="L64" s="80" t="str">
        <f t="shared" si="2"/>
        <v/>
      </c>
      <c r="M64" s="20"/>
      <c r="N64" s="20"/>
      <c r="O64" s="20"/>
      <c r="P64" s="79" t="str">
        <f t="shared" si="3"/>
        <v/>
      </c>
      <c r="Q64" s="67"/>
      <c r="R64" s="40" t="str">
        <f t="shared" si="10"/>
        <v/>
      </c>
      <c r="S64" s="98" t="str">
        <f t="shared" si="9"/>
        <v/>
      </c>
      <c r="T64" s="128"/>
      <c r="U64" s="126"/>
      <c r="V64" s="128"/>
      <c r="GO64" s="3"/>
      <c r="GP64" s="3"/>
    </row>
    <row r="65" spans="1:198" x14ac:dyDescent="0.25">
      <c r="A65" s="136"/>
      <c r="B65" s="113"/>
      <c r="C65" s="124"/>
      <c r="D65" s="47"/>
      <c r="E65" s="46"/>
      <c r="F65" s="20"/>
      <c r="G65" s="20"/>
      <c r="H65" s="20"/>
      <c r="I65" s="20"/>
      <c r="J65" s="20"/>
      <c r="K65" s="20"/>
      <c r="L65" s="80" t="str">
        <f t="shared" si="2"/>
        <v/>
      </c>
      <c r="M65" s="20"/>
      <c r="N65" s="20"/>
      <c r="O65" s="20"/>
      <c r="P65" s="79" t="str">
        <f t="shared" si="3"/>
        <v/>
      </c>
      <c r="Q65" s="67"/>
      <c r="R65" s="40" t="str">
        <f t="shared" si="10"/>
        <v/>
      </c>
      <c r="S65" s="98" t="str">
        <f t="shared" si="9"/>
        <v/>
      </c>
      <c r="T65" s="128"/>
      <c r="U65" s="126"/>
      <c r="V65" s="128"/>
      <c r="GO65" s="3"/>
      <c r="GP65" s="3"/>
    </row>
    <row r="66" spans="1:198" x14ac:dyDescent="0.25">
      <c r="A66" s="136"/>
      <c r="B66" s="113"/>
      <c r="C66" s="124"/>
      <c r="D66" s="47"/>
      <c r="E66" s="46"/>
      <c r="F66" s="20"/>
      <c r="G66" s="20"/>
      <c r="H66" s="20"/>
      <c r="I66" s="20"/>
      <c r="J66" s="20"/>
      <c r="K66" s="20"/>
      <c r="L66" s="80" t="str">
        <f t="shared" si="2"/>
        <v/>
      </c>
      <c r="M66" s="20"/>
      <c r="N66" s="20"/>
      <c r="O66" s="20"/>
      <c r="P66" s="79" t="str">
        <f t="shared" si="3"/>
        <v/>
      </c>
      <c r="Q66" s="67"/>
      <c r="R66" s="40" t="str">
        <f t="shared" si="10"/>
        <v/>
      </c>
      <c r="S66" s="98" t="str">
        <f t="shared" si="9"/>
        <v/>
      </c>
      <c r="T66" s="128"/>
      <c r="U66" s="126"/>
      <c r="V66" s="128"/>
      <c r="GO66" s="3"/>
      <c r="GP66" s="3"/>
    </row>
    <row r="67" spans="1:198" x14ac:dyDescent="0.25">
      <c r="A67" s="136"/>
      <c r="B67" s="113"/>
      <c r="C67" s="124"/>
      <c r="D67" s="47"/>
      <c r="E67" s="46"/>
      <c r="F67" s="20"/>
      <c r="G67" s="20"/>
      <c r="H67" s="20"/>
      <c r="I67" s="20"/>
      <c r="J67" s="20"/>
      <c r="K67" s="20"/>
      <c r="L67" s="80" t="str">
        <f t="shared" si="2"/>
        <v/>
      </c>
      <c r="M67" s="20"/>
      <c r="N67" s="20"/>
      <c r="O67" s="20"/>
      <c r="P67" s="79" t="str">
        <f t="shared" si="3"/>
        <v/>
      </c>
      <c r="Q67" s="67"/>
      <c r="R67" s="40" t="str">
        <f t="shared" si="10"/>
        <v/>
      </c>
      <c r="S67" s="98" t="str">
        <f t="shared" si="9"/>
        <v/>
      </c>
      <c r="T67" s="128"/>
      <c r="U67" s="126"/>
      <c r="V67" s="128"/>
      <c r="GO67" s="3"/>
      <c r="GP67" s="3"/>
    </row>
    <row r="68" spans="1:198" x14ac:dyDescent="0.25">
      <c r="A68" s="136"/>
      <c r="B68" s="113"/>
      <c r="C68" s="124"/>
      <c r="D68" s="50"/>
      <c r="E68" s="51"/>
      <c r="F68" s="22"/>
      <c r="G68" s="22"/>
      <c r="H68" s="22"/>
      <c r="I68" s="22"/>
      <c r="J68" s="22"/>
      <c r="K68" s="22"/>
      <c r="L68" s="82" t="str">
        <f t="shared" si="2"/>
        <v/>
      </c>
      <c r="M68" s="20"/>
      <c r="N68" s="22"/>
      <c r="O68" s="20"/>
      <c r="P68" s="79" t="str">
        <f t="shared" si="3"/>
        <v/>
      </c>
      <c r="Q68" s="68"/>
      <c r="R68" s="40" t="str">
        <f t="shared" si="10"/>
        <v/>
      </c>
      <c r="S68" s="100" t="str">
        <f t="shared" si="9"/>
        <v/>
      </c>
      <c r="T68" s="128"/>
      <c r="U68" s="126"/>
      <c r="V68" s="128"/>
      <c r="GO68" s="3"/>
      <c r="GP68" s="3"/>
    </row>
    <row r="69" spans="1:198" ht="15.75" thickBot="1" x14ac:dyDescent="0.3">
      <c r="A69" s="137"/>
      <c r="B69" s="114"/>
      <c r="C69" s="125"/>
      <c r="D69" s="52"/>
      <c r="E69" s="53"/>
      <c r="F69" s="23"/>
      <c r="G69" s="23"/>
      <c r="H69" s="23"/>
      <c r="I69" s="23"/>
      <c r="J69" s="23"/>
      <c r="K69" s="23"/>
      <c r="L69" s="83" t="str">
        <f t="shared" si="2"/>
        <v/>
      </c>
      <c r="M69" s="20"/>
      <c r="N69" s="23"/>
      <c r="O69" s="20"/>
      <c r="P69" s="79" t="str">
        <f t="shared" si="3"/>
        <v/>
      </c>
      <c r="Q69" s="69"/>
      <c r="R69" s="41" t="str">
        <f t="shared" si="10"/>
        <v/>
      </c>
      <c r="S69" s="101" t="str">
        <f t="shared" si="9"/>
        <v/>
      </c>
      <c r="T69" s="129"/>
      <c r="U69" s="127"/>
      <c r="V69" s="129"/>
      <c r="GO69" s="3"/>
      <c r="GP69" s="3"/>
    </row>
    <row r="70" spans="1:198" x14ac:dyDescent="0.25">
      <c r="A70" s="138" t="s">
        <v>7</v>
      </c>
      <c r="B70" s="113"/>
      <c r="C70" s="124">
        <v>1</v>
      </c>
      <c r="D70" s="48"/>
      <c r="E70" s="49"/>
      <c r="F70" s="21"/>
      <c r="G70" s="21"/>
      <c r="H70" s="21"/>
      <c r="I70" s="21"/>
      <c r="J70" s="21"/>
      <c r="K70" s="21"/>
      <c r="L70" s="81" t="str">
        <f t="shared" si="2"/>
        <v/>
      </c>
      <c r="M70" s="21"/>
      <c r="N70" s="21"/>
      <c r="O70" s="21"/>
      <c r="P70" s="87" t="str">
        <f t="shared" si="3"/>
        <v/>
      </c>
      <c r="Q70" s="66"/>
      <c r="R70" s="54" t="str">
        <f>IF(OR(ISBLANK($C$55),ISBLANK(Q70)),"",IF(Q70&lt;=91.63,ROUND(ROUND(Q70,2)/1.279,2),IF(AND(Q70&gt;91.63,Q70&lt;=200),ROUND(ROUND(Q70,2)-38.37,2),IF(AND(Q70&gt;200,Q70&lt;=500),ROUND(ROUND(Q70,2)-43.37,2),ROUND(Q70-48.37,2)))))</f>
        <v/>
      </c>
      <c r="S70" s="99" t="str">
        <f t="shared" ref="S70:S84" si="11">IF(OR(ISBLANK($C$70),P70="",R70=""),"",ROUND(ROUND(ROUND(R70,2)/P70,2)*$C$70,2))</f>
        <v/>
      </c>
      <c r="T70" s="135" t="str">
        <f>IFERROR(ROUND(AVERAGE(S70:S84),2),"")</f>
        <v/>
      </c>
      <c r="U70" s="126" t="str">
        <f>IF(AND(ISBLANK(D70),ISBLANK(E70)),"",$P$5)</f>
        <v/>
      </c>
      <c r="V70" s="135" t="str">
        <f>IFERROR(ROUND(U70*T70,2),"")</f>
        <v/>
      </c>
      <c r="GO70" s="3"/>
      <c r="GP70" s="3"/>
    </row>
    <row r="71" spans="1:198" x14ac:dyDescent="0.25">
      <c r="A71" s="136"/>
      <c r="B71" s="113"/>
      <c r="C71" s="124"/>
      <c r="D71" s="47"/>
      <c r="E71" s="46"/>
      <c r="F71" s="20"/>
      <c r="G71" s="20"/>
      <c r="H71" s="20"/>
      <c r="I71" s="20"/>
      <c r="J71" s="20"/>
      <c r="K71" s="20"/>
      <c r="L71" s="80" t="str">
        <f t="shared" si="2"/>
        <v/>
      </c>
      <c r="M71" s="20"/>
      <c r="N71" s="20"/>
      <c r="O71" s="20"/>
      <c r="P71" s="79" t="str">
        <f t="shared" si="3"/>
        <v/>
      </c>
      <c r="Q71" s="67"/>
      <c r="R71" s="55"/>
      <c r="S71" s="98" t="str">
        <f t="shared" si="11"/>
        <v/>
      </c>
      <c r="T71" s="128"/>
      <c r="U71" s="126"/>
      <c r="V71" s="128"/>
      <c r="GO71" s="3"/>
      <c r="GP71" s="3"/>
    </row>
    <row r="72" spans="1:198" x14ac:dyDescent="0.25">
      <c r="A72" s="136"/>
      <c r="B72" s="113"/>
      <c r="C72" s="124"/>
      <c r="D72" s="47"/>
      <c r="E72" s="46"/>
      <c r="F72" s="20"/>
      <c r="G72" s="20"/>
      <c r="H72" s="20"/>
      <c r="I72" s="20"/>
      <c r="J72" s="20"/>
      <c r="K72" s="20"/>
      <c r="L72" s="80" t="str">
        <f t="shared" si="2"/>
        <v/>
      </c>
      <c r="M72" s="20"/>
      <c r="N72" s="20"/>
      <c r="O72" s="20"/>
      <c r="P72" s="79" t="str">
        <f t="shared" si="3"/>
        <v/>
      </c>
      <c r="Q72" s="67"/>
      <c r="R72" s="55"/>
      <c r="S72" s="98" t="str">
        <f t="shared" si="11"/>
        <v/>
      </c>
      <c r="T72" s="128"/>
      <c r="U72" s="126"/>
      <c r="V72" s="128"/>
      <c r="GO72" s="3"/>
      <c r="GP72" s="3"/>
    </row>
    <row r="73" spans="1:198" x14ac:dyDescent="0.25">
      <c r="A73" s="136"/>
      <c r="B73" s="113"/>
      <c r="C73" s="124"/>
      <c r="D73" s="47"/>
      <c r="E73" s="46"/>
      <c r="F73" s="20"/>
      <c r="G73" s="20"/>
      <c r="H73" s="20"/>
      <c r="I73" s="20"/>
      <c r="J73" s="20"/>
      <c r="K73" s="20"/>
      <c r="L73" s="80" t="str">
        <f t="shared" si="2"/>
        <v/>
      </c>
      <c r="M73" s="20"/>
      <c r="N73" s="20"/>
      <c r="O73" s="20"/>
      <c r="P73" s="79" t="str">
        <f t="shared" si="3"/>
        <v/>
      </c>
      <c r="Q73" s="67"/>
      <c r="R73" s="55"/>
      <c r="S73" s="98" t="str">
        <f t="shared" si="11"/>
        <v/>
      </c>
      <c r="T73" s="128"/>
      <c r="U73" s="126"/>
      <c r="V73" s="128"/>
      <c r="GO73" s="3"/>
      <c r="GP73" s="3"/>
    </row>
    <row r="74" spans="1:198" x14ac:dyDescent="0.25">
      <c r="A74" s="136"/>
      <c r="B74" s="113"/>
      <c r="C74" s="124"/>
      <c r="D74" s="47"/>
      <c r="E74" s="46"/>
      <c r="F74" s="20"/>
      <c r="G74" s="20"/>
      <c r="H74" s="20"/>
      <c r="I74" s="20"/>
      <c r="J74" s="20"/>
      <c r="K74" s="20"/>
      <c r="L74" s="80" t="str">
        <f t="shared" si="2"/>
        <v/>
      </c>
      <c r="M74" s="20"/>
      <c r="N74" s="20"/>
      <c r="O74" s="20"/>
      <c r="P74" s="79" t="str">
        <f t="shared" si="3"/>
        <v/>
      </c>
      <c r="Q74" s="67"/>
      <c r="R74" s="55"/>
      <c r="S74" s="98" t="str">
        <f t="shared" si="11"/>
        <v/>
      </c>
      <c r="T74" s="128"/>
      <c r="U74" s="126"/>
      <c r="V74" s="128"/>
      <c r="GO74" s="3"/>
      <c r="GP74" s="3"/>
    </row>
    <row r="75" spans="1:198" x14ac:dyDescent="0.25">
      <c r="A75" s="136"/>
      <c r="B75" s="113"/>
      <c r="C75" s="124"/>
      <c r="D75" s="47"/>
      <c r="E75" s="46"/>
      <c r="F75" s="20"/>
      <c r="G75" s="20"/>
      <c r="H75" s="20"/>
      <c r="I75" s="20"/>
      <c r="J75" s="20"/>
      <c r="K75" s="20"/>
      <c r="L75" s="80" t="str">
        <f t="shared" ref="L75:L84" si="12">IF(AND(ISBLANK(D75),ISBLANK(E75)),"",$L$5)</f>
        <v/>
      </c>
      <c r="M75" s="20"/>
      <c r="N75" s="20"/>
      <c r="O75" s="20"/>
      <c r="P75" s="79" t="str">
        <f t="shared" ref="P75:P84" si="13">IF(AND(ISBLANK(D75),ISBLANK(E75)),"",IF(ISBLANK(L75),"",IF(L75="jednodozni",N75,N75*O75)))</f>
        <v/>
      </c>
      <c r="Q75" s="67"/>
      <c r="R75" s="55"/>
      <c r="S75" s="98" t="str">
        <f t="shared" si="11"/>
        <v/>
      </c>
      <c r="T75" s="128"/>
      <c r="U75" s="126"/>
      <c r="V75" s="128"/>
      <c r="GO75" s="3"/>
      <c r="GP75" s="3"/>
    </row>
    <row r="76" spans="1:198" x14ac:dyDescent="0.25">
      <c r="A76" s="136"/>
      <c r="B76" s="113"/>
      <c r="C76" s="124"/>
      <c r="D76" s="47"/>
      <c r="E76" s="46"/>
      <c r="F76" s="20"/>
      <c r="G76" s="20"/>
      <c r="H76" s="20"/>
      <c r="I76" s="20"/>
      <c r="J76" s="20"/>
      <c r="K76" s="20"/>
      <c r="L76" s="80" t="str">
        <f t="shared" si="12"/>
        <v/>
      </c>
      <c r="M76" s="20"/>
      <c r="N76" s="20"/>
      <c r="O76" s="20"/>
      <c r="P76" s="79" t="str">
        <f t="shared" si="13"/>
        <v/>
      </c>
      <c r="Q76" s="67"/>
      <c r="R76" s="55"/>
      <c r="S76" s="98" t="str">
        <f t="shared" si="11"/>
        <v/>
      </c>
      <c r="T76" s="128"/>
      <c r="U76" s="126"/>
      <c r="V76" s="128"/>
      <c r="GO76" s="3"/>
      <c r="GP76" s="3"/>
    </row>
    <row r="77" spans="1:198" x14ac:dyDescent="0.25">
      <c r="A77" s="136"/>
      <c r="B77" s="113"/>
      <c r="C77" s="124"/>
      <c r="D77" s="47"/>
      <c r="E77" s="46"/>
      <c r="F77" s="20"/>
      <c r="G77" s="20"/>
      <c r="H77" s="20"/>
      <c r="I77" s="20"/>
      <c r="J77" s="20"/>
      <c r="K77" s="20"/>
      <c r="L77" s="80" t="str">
        <f t="shared" si="12"/>
        <v/>
      </c>
      <c r="M77" s="20"/>
      <c r="N77" s="20"/>
      <c r="O77" s="20"/>
      <c r="P77" s="79" t="str">
        <f t="shared" si="13"/>
        <v/>
      </c>
      <c r="Q77" s="67"/>
      <c r="R77" s="55"/>
      <c r="S77" s="98" t="str">
        <f t="shared" si="11"/>
        <v/>
      </c>
      <c r="T77" s="128"/>
      <c r="U77" s="126"/>
      <c r="V77" s="128"/>
      <c r="GO77" s="3"/>
      <c r="GP77" s="3"/>
    </row>
    <row r="78" spans="1:198" x14ac:dyDescent="0.25">
      <c r="A78" s="136"/>
      <c r="B78" s="113"/>
      <c r="C78" s="124"/>
      <c r="D78" s="47"/>
      <c r="E78" s="46"/>
      <c r="F78" s="20"/>
      <c r="G78" s="20"/>
      <c r="H78" s="20"/>
      <c r="I78" s="20"/>
      <c r="J78" s="20"/>
      <c r="K78" s="20"/>
      <c r="L78" s="80" t="str">
        <f t="shared" si="12"/>
        <v/>
      </c>
      <c r="M78" s="20"/>
      <c r="N78" s="20"/>
      <c r="O78" s="20"/>
      <c r="P78" s="79" t="str">
        <f t="shared" si="13"/>
        <v/>
      </c>
      <c r="Q78" s="67"/>
      <c r="R78" s="55"/>
      <c r="S78" s="98" t="str">
        <f t="shared" si="11"/>
        <v/>
      </c>
      <c r="T78" s="128"/>
      <c r="U78" s="126"/>
      <c r="V78" s="128"/>
      <c r="GO78" s="3"/>
      <c r="GP78" s="3"/>
    </row>
    <row r="79" spans="1:198" x14ac:dyDescent="0.25">
      <c r="A79" s="136"/>
      <c r="B79" s="113"/>
      <c r="C79" s="124"/>
      <c r="D79" s="47"/>
      <c r="E79" s="46"/>
      <c r="F79" s="20"/>
      <c r="G79" s="20"/>
      <c r="H79" s="20"/>
      <c r="I79" s="20"/>
      <c r="J79" s="20"/>
      <c r="K79" s="20"/>
      <c r="L79" s="80" t="str">
        <f t="shared" si="12"/>
        <v/>
      </c>
      <c r="M79" s="20"/>
      <c r="N79" s="20"/>
      <c r="O79" s="20"/>
      <c r="P79" s="79" t="str">
        <f t="shared" si="13"/>
        <v/>
      </c>
      <c r="Q79" s="67"/>
      <c r="R79" s="55"/>
      <c r="S79" s="98" t="str">
        <f t="shared" si="11"/>
        <v/>
      </c>
      <c r="T79" s="128"/>
      <c r="U79" s="126"/>
      <c r="V79" s="128"/>
      <c r="GO79" s="3"/>
      <c r="GP79" s="3"/>
    </row>
    <row r="80" spans="1:198" x14ac:dyDescent="0.25">
      <c r="A80" s="136"/>
      <c r="B80" s="113"/>
      <c r="C80" s="124"/>
      <c r="D80" s="47"/>
      <c r="E80" s="46"/>
      <c r="F80" s="20"/>
      <c r="G80" s="20"/>
      <c r="H80" s="20"/>
      <c r="I80" s="20"/>
      <c r="J80" s="20"/>
      <c r="K80" s="20"/>
      <c r="L80" s="80" t="str">
        <f t="shared" si="12"/>
        <v/>
      </c>
      <c r="M80" s="20"/>
      <c r="N80" s="20"/>
      <c r="O80" s="20"/>
      <c r="P80" s="79" t="str">
        <f t="shared" si="13"/>
        <v/>
      </c>
      <c r="Q80" s="67"/>
      <c r="R80" s="55"/>
      <c r="S80" s="98" t="str">
        <f t="shared" si="11"/>
        <v/>
      </c>
      <c r="T80" s="128"/>
      <c r="U80" s="126"/>
      <c r="V80" s="128"/>
      <c r="GO80" s="3"/>
      <c r="GP80" s="3"/>
    </row>
    <row r="81" spans="1:198" x14ac:dyDescent="0.25">
      <c r="A81" s="136"/>
      <c r="B81" s="113"/>
      <c r="C81" s="124"/>
      <c r="D81" s="47"/>
      <c r="E81" s="46"/>
      <c r="F81" s="20"/>
      <c r="G81" s="20"/>
      <c r="H81" s="20"/>
      <c r="I81" s="20"/>
      <c r="J81" s="20"/>
      <c r="K81" s="20"/>
      <c r="L81" s="80" t="str">
        <f t="shared" si="12"/>
        <v/>
      </c>
      <c r="M81" s="20"/>
      <c r="N81" s="20"/>
      <c r="O81" s="20"/>
      <c r="P81" s="79" t="str">
        <f t="shared" si="13"/>
        <v/>
      </c>
      <c r="Q81" s="67"/>
      <c r="R81" s="55"/>
      <c r="S81" s="98" t="str">
        <f t="shared" si="11"/>
        <v/>
      </c>
      <c r="T81" s="128"/>
      <c r="U81" s="126"/>
      <c r="V81" s="128"/>
      <c r="GO81" s="3"/>
      <c r="GP81" s="3"/>
    </row>
    <row r="82" spans="1:198" x14ac:dyDescent="0.25">
      <c r="A82" s="136"/>
      <c r="B82" s="113"/>
      <c r="C82" s="124"/>
      <c r="D82" s="47"/>
      <c r="E82" s="46"/>
      <c r="F82" s="20"/>
      <c r="G82" s="20"/>
      <c r="H82" s="20"/>
      <c r="I82" s="20"/>
      <c r="J82" s="20"/>
      <c r="K82" s="20"/>
      <c r="L82" s="80" t="str">
        <f t="shared" si="12"/>
        <v/>
      </c>
      <c r="M82" s="20"/>
      <c r="N82" s="20"/>
      <c r="O82" s="20"/>
      <c r="P82" s="79" t="str">
        <f t="shared" si="13"/>
        <v/>
      </c>
      <c r="Q82" s="67"/>
      <c r="R82" s="55"/>
      <c r="S82" s="98" t="str">
        <f t="shared" si="11"/>
        <v/>
      </c>
      <c r="T82" s="128"/>
      <c r="U82" s="126"/>
      <c r="V82" s="128"/>
      <c r="GO82" s="3"/>
      <c r="GP82" s="3"/>
    </row>
    <row r="83" spans="1:198" x14ac:dyDescent="0.25">
      <c r="A83" s="136"/>
      <c r="B83" s="113"/>
      <c r="C83" s="124"/>
      <c r="D83" s="50"/>
      <c r="E83" s="51"/>
      <c r="F83" s="22"/>
      <c r="G83" s="22"/>
      <c r="H83" s="22"/>
      <c r="I83" s="22"/>
      <c r="J83" s="22"/>
      <c r="K83" s="22"/>
      <c r="L83" s="82" t="str">
        <f t="shared" si="12"/>
        <v/>
      </c>
      <c r="M83" s="20"/>
      <c r="N83" s="22"/>
      <c r="O83" s="20"/>
      <c r="P83" s="79" t="str">
        <f t="shared" si="13"/>
        <v/>
      </c>
      <c r="Q83" s="68"/>
      <c r="R83" s="56"/>
      <c r="S83" s="100" t="str">
        <f t="shared" si="11"/>
        <v/>
      </c>
      <c r="T83" s="128"/>
      <c r="U83" s="126"/>
      <c r="V83" s="128"/>
      <c r="GO83" s="3"/>
      <c r="GP83" s="3"/>
    </row>
    <row r="84" spans="1:198" ht="15.75" thickBot="1" x14ac:dyDescent="0.3">
      <c r="A84" s="137"/>
      <c r="B84" s="114"/>
      <c r="C84" s="125"/>
      <c r="D84" s="52"/>
      <c r="E84" s="53"/>
      <c r="F84" s="23"/>
      <c r="G84" s="23"/>
      <c r="H84" s="23"/>
      <c r="I84" s="23"/>
      <c r="J84" s="23"/>
      <c r="K84" s="23"/>
      <c r="L84" s="83" t="str">
        <f t="shared" si="12"/>
        <v/>
      </c>
      <c r="M84" s="20"/>
      <c r="N84" s="23"/>
      <c r="O84" s="20"/>
      <c r="P84" s="79" t="str">
        <f t="shared" si="13"/>
        <v/>
      </c>
      <c r="Q84" s="69"/>
      <c r="R84" s="57"/>
      <c r="S84" s="101" t="str">
        <f t="shared" si="11"/>
        <v/>
      </c>
      <c r="T84" s="129"/>
      <c r="U84" s="127"/>
      <c r="V84" s="129"/>
      <c r="GO84" s="3"/>
      <c r="GP84" s="3"/>
    </row>
    <row r="85" spans="1:198" ht="15.75" thickBot="1" x14ac:dyDescent="0.3">
      <c r="A85" s="42" t="s">
        <v>28</v>
      </c>
      <c r="B85" s="43"/>
      <c r="C85" s="44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4"/>
      <c r="S85" s="44"/>
      <c r="T85" s="44"/>
      <c r="U85" s="44"/>
      <c r="V85" s="102" t="str">
        <f>IFERROR(AVERAGE(V10,V25,V40,V55,V70),"")</f>
        <v/>
      </c>
      <c r="GO85" s="3"/>
      <c r="GP85" s="3"/>
    </row>
    <row r="86" spans="1:198" s="97" customFormat="1" ht="15.75" thickBot="1" x14ac:dyDescent="0.3">
      <c r="A86" s="103" t="s">
        <v>37</v>
      </c>
      <c r="B86" s="104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6"/>
      <c r="S86" s="106"/>
      <c r="T86" s="106"/>
      <c r="U86" s="106"/>
      <c r="V86" s="107" t="str">
        <f>V85</f>
        <v/>
      </c>
    </row>
    <row r="87" spans="1:198" s="3" customFormat="1" x14ac:dyDescent="0.25"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P87" s="11"/>
    </row>
    <row r="88" spans="1:198" s="3" customFormat="1" x14ac:dyDescent="0.25"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P88" s="11"/>
    </row>
    <row r="89" spans="1:198" s="3" customFormat="1" x14ac:dyDescent="0.25"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P89" s="11"/>
    </row>
    <row r="90" spans="1:198" s="3" customFormat="1" x14ac:dyDescent="0.25"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P90" s="11"/>
    </row>
    <row r="91" spans="1:198" s="3" customFormat="1" x14ac:dyDescent="0.25"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P91" s="11"/>
    </row>
    <row r="92" spans="1:198" s="3" customFormat="1" x14ac:dyDescent="0.25"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P92" s="11"/>
    </row>
    <row r="93" spans="1:198" s="3" customFormat="1" x14ac:dyDescent="0.25"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P93" s="11"/>
    </row>
    <row r="94" spans="1:198" s="3" customFormat="1" x14ac:dyDescent="0.25"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P94" s="11"/>
    </row>
    <row r="95" spans="1:198" s="3" customFormat="1" x14ac:dyDescent="0.25"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P95" s="11"/>
    </row>
    <row r="96" spans="1:198" s="3" customFormat="1" x14ac:dyDescent="0.25"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P96" s="11"/>
    </row>
    <row r="97" spans="4:16" s="3" customFormat="1" x14ac:dyDescent="0.25"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P97" s="11"/>
    </row>
    <row r="98" spans="4:16" s="3" customFormat="1" x14ac:dyDescent="0.25"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P98" s="11"/>
    </row>
    <row r="99" spans="4:16" s="3" customFormat="1" x14ac:dyDescent="0.25"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P99" s="11"/>
    </row>
    <row r="100" spans="4:16" s="3" customFormat="1" x14ac:dyDescent="0.25"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P100" s="11"/>
    </row>
    <row r="101" spans="4:16" s="3" customFormat="1" x14ac:dyDescent="0.25"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P101" s="11"/>
    </row>
    <row r="102" spans="4:16" s="3" customFormat="1" x14ac:dyDescent="0.25"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P102" s="11"/>
    </row>
    <row r="103" spans="4:16" s="3" customFormat="1" x14ac:dyDescent="0.25"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P103" s="11"/>
    </row>
    <row r="104" spans="4:16" s="3" customFormat="1" x14ac:dyDescent="0.25"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P104" s="11"/>
    </row>
    <row r="105" spans="4:16" s="3" customFormat="1" x14ac:dyDescent="0.25"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P105" s="11"/>
    </row>
    <row r="106" spans="4:16" s="3" customFormat="1" x14ac:dyDescent="0.25"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P106" s="11"/>
    </row>
    <row r="107" spans="4:16" s="3" customFormat="1" x14ac:dyDescent="0.25"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P107" s="11"/>
    </row>
    <row r="108" spans="4:16" s="3" customFormat="1" x14ac:dyDescent="0.25"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P108" s="11"/>
    </row>
    <row r="109" spans="4:16" s="3" customFormat="1" x14ac:dyDescent="0.25"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P109" s="11"/>
    </row>
    <row r="110" spans="4:16" s="3" customFormat="1" x14ac:dyDescent="0.25"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P110" s="11"/>
    </row>
    <row r="111" spans="4:16" s="3" customFormat="1" x14ac:dyDescent="0.25"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P111" s="11"/>
    </row>
    <row r="112" spans="4:16" s="3" customFormat="1" x14ac:dyDescent="0.25"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P112" s="11"/>
    </row>
    <row r="113" spans="4:16" s="3" customFormat="1" x14ac:dyDescent="0.25"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P113" s="11"/>
    </row>
    <row r="114" spans="4:16" s="3" customFormat="1" x14ac:dyDescent="0.25"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P114" s="11"/>
    </row>
    <row r="115" spans="4:16" s="3" customFormat="1" x14ac:dyDescent="0.25"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P115" s="11"/>
    </row>
    <row r="116" spans="4:16" s="3" customFormat="1" x14ac:dyDescent="0.25"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P116" s="11"/>
    </row>
    <row r="117" spans="4:16" s="3" customFormat="1" x14ac:dyDescent="0.25"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P117" s="11"/>
    </row>
    <row r="118" spans="4:16" s="3" customFormat="1" x14ac:dyDescent="0.25"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P118" s="11"/>
    </row>
    <row r="119" spans="4:16" s="3" customFormat="1" x14ac:dyDescent="0.25"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P119" s="11"/>
    </row>
    <row r="120" spans="4:16" s="3" customFormat="1" x14ac:dyDescent="0.25"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P120" s="11"/>
    </row>
    <row r="121" spans="4:16" s="3" customFormat="1" x14ac:dyDescent="0.25"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P121" s="11"/>
    </row>
    <row r="122" spans="4:16" s="3" customFormat="1" x14ac:dyDescent="0.25"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P122" s="11"/>
    </row>
    <row r="123" spans="4:16" s="3" customFormat="1" x14ac:dyDescent="0.25"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P123" s="11"/>
    </row>
    <row r="124" spans="4:16" s="3" customFormat="1" x14ac:dyDescent="0.25"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P124" s="11"/>
    </row>
    <row r="125" spans="4:16" s="3" customFormat="1" x14ac:dyDescent="0.25"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P125" s="11"/>
    </row>
    <row r="126" spans="4:16" s="3" customFormat="1" x14ac:dyDescent="0.25"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P126" s="11"/>
    </row>
    <row r="127" spans="4:16" s="3" customFormat="1" x14ac:dyDescent="0.25"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P127" s="11"/>
    </row>
    <row r="128" spans="4:16" s="3" customFormat="1" x14ac:dyDescent="0.25"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P128" s="11"/>
    </row>
    <row r="129" spans="4:16" s="3" customFormat="1" x14ac:dyDescent="0.25"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P129" s="11"/>
    </row>
    <row r="130" spans="4:16" s="3" customFormat="1" x14ac:dyDescent="0.25"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P130" s="11"/>
    </row>
    <row r="131" spans="4:16" s="3" customFormat="1" x14ac:dyDescent="0.25"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P131" s="11"/>
    </row>
    <row r="132" spans="4:16" s="3" customFormat="1" x14ac:dyDescent="0.25"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P132" s="11"/>
    </row>
    <row r="133" spans="4:16" s="3" customFormat="1" x14ac:dyDescent="0.25"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P133" s="11"/>
    </row>
    <row r="134" spans="4:16" s="3" customFormat="1" x14ac:dyDescent="0.25"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P134" s="11"/>
    </row>
    <row r="135" spans="4:16" s="3" customFormat="1" x14ac:dyDescent="0.25"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P135" s="11"/>
    </row>
    <row r="136" spans="4:16" s="3" customFormat="1" x14ac:dyDescent="0.25"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P136" s="11"/>
    </row>
    <row r="137" spans="4:16" s="3" customFormat="1" x14ac:dyDescent="0.25"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P137" s="11"/>
    </row>
    <row r="138" spans="4:16" s="3" customFormat="1" x14ac:dyDescent="0.25"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P138" s="11"/>
    </row>
    <row r="139" spans="4:16" s="3" customFormat="1" x14ac:dyDescent="0.25"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P139" s="11"/>
    </row>
    <row r="140" spans="4:16" s="3" customFormat="1" x14ac:dyDescent="0.25"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P140" s="11"/>
    </row>
    <row r="141" spans="4:16" s="3" customFormat="1" x14ac:dyDescent="0.25"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P141" s="11"/>
    </row>
    <row r="142" spans="4:16" s="3" customFormat="1" x14ac:dyDescent="0.25"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P142" s="11"/>
    </row>
    <row r="143" spans="4:16" s="3" customFormat="1" x14ac:dyDescent="0.25"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P143" s="11"/>
    </row>
    <row r="144" spans="4:16" s="3" customFormat="1" x14ac:dyDescent="0.25"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P144" s="11"/>
    </row>
    <row r="145" spans="4:16" s="3" customFormat="1" x14ac:dyDescent="0.25"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P145" s="11"/>
    </row>
    <row r="146" spans="4:16" s="3" customFormat="1" x14ac:dyDescent="0.25"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P146" s="11"/>
    </row>
    <row r="147" spans="4:16" s="3" customFormat="1" x14ac:dyDescent="0.25"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P147" s="11"/>
    </row>
    <row r="148" spans="4:16" s="3" customFormat="1" x14ac:dyDescent="0.25"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P148" s="11"/>
    </row>
    <row r="149" spans="4:16" s="3" customFormat="1" x14ac:dyDescent="0.25"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P149" s="11"/>
    </row>
    <row r="150" spans="4:16" s="3" customFormat="1" x14ac:dyDescent="0.25"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P150" s="11"/>
    </row>
    <row r="151" spans="4:16" s="3" customFormat="1" x14ac:dyDescent="0.25"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P151" s="11"/>
    </row>
    <row r="152" spans="4:16" s="3" customFormat="1" x14ac:dyDescent="0.25"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P152" s="11"/>
    </row>
    <row r="153" spans="4:16" s="3" customFormat="1" x14ac:dyDescent="0.25"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P153" s="11"/>
    </row>
    <row r="154" spans="4:16" s="3" customFormat="1" x14ac:dyDescent="0.25"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P154" s="11"/>
    </row>
    <row r="155" spans="4:16" s="3" customFormat="1" x14ac:dyDescent="0.25"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P155" s="11"/>
    </row>
    <row r="156" spans="4:16" s="3" customFormat="1" x14ac:dyDescent="0.25"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P156" s="11"/>
    </row>
    <row r="157" spans="4:16" s="3" customFormat="1" x14ac:dyDescent="0.25"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P157" s="11"/>
    </row>
    <row r="158" spans="4:16" s="3" customFormat="1" x14ac:dyDescent="0.25"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P158" s="11"/>
    </row>
    <row r="159" spans="4:16" s="3" customFormat="1" x14ac:dyDescent="0.25"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P159" s="11"/>
    </row>
    <row r="160" spans="4:16" s="3" customFormat="1" x14ac:dyDescent="0.25"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P160" s="11"/>
    </row>
    <row r="161" spans="4:16" s="3" customFormat="1" x14ac:dyDescent="0.25"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P161" s="11"/>
    </row>
    <row r="162" spans="4:16" s="3" customFormat="1" x14ac:dyDescent="0.25"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P162" s="11"/>
    </row>
    <row r="163" spans="4:16" s="3" customFormat="1" x14ac:dyDescent="0.25"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P163" s="11"/>
    </row>
    <row r="164" spans="4:16" s="3" customFormat="1" x14ac:dyDescent="0.25"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P164" s="11"/>
    </row>
    <row r="165" spans="4:16" s="3" customFormat="1" x14ac:dyDescent="0.25"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P165" s="11"/>
    </row>
    <row r="166" spans="4:16" s="3" customFormat="1" x14ac:dyDescent="0.25"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P166" s="11"/>
    </row>
    <row r="167" spans="4:16" s="3" customFormat="1" x14ac:dyDescent="0.25"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P167" s="11"/>
    </row>
    <row r="168" spans="4:16" s="3" customFormat="1" x14ac:dyDescent="0.25"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P168" s="11"/>
    </row>
    <row r="169" spans="4:16" s="3" customFormat="1" x14ac:dyDescent="0.25"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P169" s="11"/>
    </row>
    <row r="170" spans="4:16" s="3" customFormat="1" x14ac:dyDescent="0.25"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P170" s="11"/>
    </row>
    <row r="171" spans="4:16" s="3" customFormat="1" x14ac:dyDescent="0.25"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P171" s="11"/>
    </row>
    <row r="172" spans="4:16" s="3" customFormat="1" x14ac:dyDescent="0.25"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P172" s="11"/>
    </row>
    <row r="173" spans="4:16" s="3" customFormat="1" x14ac:dyDescent="0.25"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P173" s="11"/>
    </row>
    <row r="174" spans="4:16" s="3" customFormat="1" x14ac:dyDescent="0.25"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P174" s="11"/>
    </row>
    <row r="175" spans="4:16" s="3" customFormat="1" x14ac:dyDescent="0.25"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P175" s="11"/>
    </row>
    <row r="176" spans="4:16" s="3" customFormat="1" x14ac:dyDescent="0.25"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P176" s="11"/>
    </row>
    <row r="177" spans="4:16" s="3" customFormat="1" x14ac:dyDescent="0.25"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P177" s="11"/>
    </row>
    <row r="178" spans="4:16" s="3" customFormat="1" x14ac:dyDescent="0.25"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P178" s="11"/>
    </row>
    <row r="179" spans="4:16" s="3" customFormat="1" x14ac:dyDescent="0.25"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P179" s="11"/>
    </row>
    <row r="180" spans="4:16" s="3" customFormat="1" x14ac:dyDescent="0.25"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P180" s="11"/>
    </row>
    <row r="181" spans="4:16" s="3" customFormat="1" x14ac:dyDescent="0.25"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P181" s="11"/>
    </row>
    <row r="182" spans="4:16" s="3" customFormat="1" x14ac:dyDescent="0.25"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P182" s="11"/>
    </row>
    <row r="183" spans="4:16" s="3" customFormat="1" x14ac:dyDescent="0.25"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P183" s="11"/>
    </row>
    <row r="184" spans="4:16" s="3" customFormat="1" x14ac:dyDescent="0.25"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P184" s="11"/>
    </row>
    <row r="185" spans="4:16" s="3" customFormat="1" x14ac:dyDescent="0.25"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P185" s="11"/>
    </row>
    <row r="186" spans="4:16" s="3" customFormat="1" x14ac:dyDescent="0.25"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P186" s="11"/>
    </row>
    <row r="187" spans="4:16" s="3" customFormat="1" x14ac:dyDescent="0.25"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P187" s="11"/>
    </row>
    <row r="188" spans="4:16" s="3" customFormat="1" x14ac:dyDescent="0.25"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P188" s="11"/>
    </row>
    <row r="189" spans="4:16" s="3" customFormat="1" x14ac:dyDescent="0.25"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P189" s="11"/>
    </row>
    <row r="190" spans="4:16" s="3" customFormat="1" x14ac:dyDescent="0.25"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P190" s="11"/>
    </row>
  </sheetData>
  <sheetProtection algorithmName="SHA-512" hashValue="8htUPs5PUg9GeZMAwH5OAWWqyzcwUk8fUU1NYgELpFpA+J8ihsYpNB1ZkwTQTMFWkhLbWsVIR8ByMBRUCNkSDA==" saltValue="ylE9KzDAQvGce3g/lmcgag==" spinCount="100000" sheet="1" objects="1" scenarios="1"/>
  <mergeCells count="50">
    <mergeCell ref="Q8:R8"/>
    <mergeCell ref="P8:P9"/>
    <mergeCell ref="M8:M9"/>
    <mergeCell ref="O8:O9"/>
    <mergeCell ref="F8:F9"/>
    <mergeCell ref="D8:D9"/>
    <mergeCell ref="N8:N9"/>
    <mergeCell ref="E8:E9"/>
    <mergeCell ref="G8:G9"/>
    <mergeCell ref="A4:C5"/>
    <mergeCell ref="K8:K9"/>
    <mergeCell ref="L8:L9"/>
    <mergeCell ref="I8:I9"/>
    <mergeCell ref="H8:H9"/>
    <mergeCell ref="A10:A24"/>
    <mergeCell ref="A25:A39"/>
    <mergeCell ref="A40:A54"/>
    <mergeCell ref="A55:A69"/>
    <mergeCell ref="A70:A84"/>
    <mergeCell ref="C70:C84"/>
    <mergeCell ref="C25:C39"/>
    <mergeCell ref="V25:V39"/>
    <mergeCell ref="U25:U39"/>
    <mergeCell ref="T10:T24"/>
    <mergeCell ref="T25:T39"/>
    <mergeCell ref="T40:T54"/>
    <mergeCell ref="U40:U54"/>
    <mergeCell ref="V40:V54"/>
    <mergeCell ref="T55:T69"/>
    <mergeCell ref="T70:T84"/>
    <mergeCell ref="U70:U84"/>
    <mergeCell ref="V70:V84"/>
    <mergeCell ref="V55:V69"/>
    <mergeCell ref="U55:U69"/>
    <mergeCell ref="Q4:R4"/>
    <mergeCell ref="Q5:R5"/>
    <mergeCell ref="B70:B84"/>
    <mergeCell ref="U7:V7"/>
    <mergeCell ref="B10:B24"/>
    <mergeCell ref="B25:B39"/>
    <mergeCell ref="B40:B54"/>
    <mergeCell ref="B55:B69"/>
    <mergeCell ref="U8:U9"/>
    <mergeCell ref="V8:V9"/>
    <mergeCell ref="C10:C24"/>
    <mergeCell ref="U10:U24"/>
    <mergeCell ref="V10:V24"/>
    <mergeCell ref="J8:J9"/>
    <mergeCell ref="C40:C54"/>
    <mergeCell ref="C55:C69"/>
  </mergeCells>
  <dataValidations xWindow="1258" yWindow="420" count="8">
    <dataValidation type="list" allowBlank="1" showInputMessage="1" showErrorMessage="1" errorTitle="Poruka o pogrešci" error="Potrebno je odabrati vrijednost iz ponuđenog popisa" promptTitle="Uputa" prompt="Odabrati s popisa" sqref="L5">
      <formula1>Vrsta_spremnika</formula1>
    </dataValidation>
    <dataValidation operator="greaterThan" allowBlank="1" errorTitle="Poruka o pogrešci" error="Krivo unesena vrijednost. Potrebno je upisati jedan decimalni broj" promptTitle="Uputa" prompt="Upisati jednu numeričku vrijednost" sqref="U10:U84"/>
    <dataValidation allowBlank="1" showInputMessage="1" showErrorMessage="1" promptTitle="Uputa" prompt="Predstavlja doznu jedinicu lijeka. Za pakiranja namijenjena višekratnoj primjeni - ml, g ili druga brojiva jedinica pakiranja za jednokratnu primjenu (tableta, kapsula...). Za pakiranja namijenjena jednokratnoj primjeni - spremnik (ampula, bočica...)" sqref="M8:M84 M4:M5"/>
    <dataValidation type="whole" operator="greaterThan" allowBlank="1" showInputMessage="1" showErrorMessage="1" errorTitle="Poruka o pogrešci" error="Krivo unesena vrijednost. Potrebno je upisati jedan cijeli broj" promptTitle="Uputa" prompt="Upisati jednu numeričku vrijednost" sqref="N5 N10:N84">
      <formula1>0</formula1>
    </dataValidation>
    <dataValidation allowBlank="1" showErrorMessage="1" sqref="Q9"/>
    <dataValidation allowBlank="1" errorTitle="Poruka o pogrešci" error="Potrebno je odabrati vrijednost iz ponuđenog popisa" promptTitle="Uputa" prompt="Odabrati s popisa" sqref="L10:L84"/>
    <dataValidation allowBlank="1" showInputMessage="1" showErrorMessage="1" promptTitle="Uputa" prompt="Predstavlja količinu farmaceutskog oblika sadržanu u spremniku (primjerice, unosi se vrijednost 5 ako ampula sadrži 5 ml otopine ili vrijednost 30 ako pakiranje sadrži 30 tableta itd.) " sqref="O8:O9 O4"/>
    <dataValidation type="decimal" operator="greaterThan" allowBlank="1" showInputMessage="1" showErrorMessage="1" errorTitle="Poruka o pogrešci" error="Krivo unesena vrijednost. Potrebno je upisati jedan cijeli broj" promptTitle="Uputa" prompt="Upisati jednu numeričku vrijednost" sqref="O5 O10:O84">
      <formula1>0</formula1>
    </dataValidation>
  </dataValidations>
  <pageMargins left="0.31496062992125984" right="0.31496062992125984" top="0.74803149606299213" bottom="0.74803149606299213" header="0.31496062992125984" footer="0.31496062992125984"/>
  <pageSetup paperSize="9" scale="33" orientation="landscape" r:id="rId1"/>
  <headerFooter>
    <oddFooter>&amp;LF-01168/1**SU-OP-0038</oddFooter>
  </headerFooter>
  <rowBreaks count="1" manualBreakCount="1">
    <brk id="54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2" sqref="B12"/>
    </sheetView>
  </sheetViews>
  <sheetFormatPr defaultRowHeight="15" x14ac:dyDescent="0.25"/>
  <cols>
    <col min="1" max="1" width="14.85546875" bestFit="1" customWidth="1"/>
  </cols>
  <sheetData>
    <row r="1" spans="1:1" x14ac:dyDescent="0.25">
      <c r="A1" t="s">
        <v>17</v>
      </c>
    </row>
    <row r="2" spans="1:1" x14ac:dyDescent="0.25">
      <c r="A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Izračun</vt:lpstr>
      <vt:lpstr>Vrsta_Spremnika</vt:lpstr>
      <vt:lpstr>Izračun!Print_Area</vt:lpstr>
      <vt:lpstr>Izračun!Print_Titles</vt:lpstr>
      <vt:lpstr>Vrsta_spremnika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Grčić Plečko</dc:creator>
  <cp:lastModifiedBy>Josip Kaurinović</cp:lastModifiedBy>
  <cp:lastPrinted>2023-01-10T12:08:16Z</cp:lastPrinted>
  <dcterms:created xsi:type="dcterms:W3CDTF">2019-01-23T14:52:55Z</dcterms:created>
  <dcterms:modified xsi:type="dcterms:W3CDTF">2023-01-13T09:20:57Z</dcterms:modified>
</cp:coreProperties>
</file>